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66925"/>
  <xr:revisionPtr revIDLastSave="0" documentId="13_ncr:1_{84C5E8C5-1318-465F-81C1-9E33CDDD90EF}" xr6:coauthVersionLast="47" xr6:coauthVersionMax="47" xr10:uidLastSave="{00000000-0000-0000-0000-000000000000}"/>
  <bookViews>
    <workbookView xWindow="28680" yWindow="-120" windowWidth="29040" windowHeight="15840" xr2:uid="{00000000-000D-0000-FFFF-FFFF00000000}"/>
  </bookViews>
  <sheets>
    <sheet name="Monthly Customer Enrollment" sheetId="7" r:id="rId1"/>
    <sheet name="Product Information" sheetId="8" r:id="rId2"/>
    <sheet name="Opt Out Notices" sheetId="5" r:id="rId3"/>
  </sheets>
  <definedNames>
    <definedName name="_xlnm.Print_Area" localSheetId="0">'Monthly Customer Enrollment'!$A$1:$P$79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 l="1"/>
  <c r="B19" i="5"/>
  <c r="F72" i="7" l="1"/>
  <c r="E72" i="7"/>
  <c r="F71" i="7"/>
  <c r="E71" i="7"/>
  <c r="F70" i="7"/>
  <c r="E70" i="7"/>
  <c r="F69" i="7"/>
  <c r="E69" i="7"/>
  <c r="F68" i="7"/>
  <c r="E68" i="7"/>
  <c r="F67" i="7"/>
  <c r="E67" i="7"/>
  <c r="F66" i="7"/>
  <c r="E66" i="7"/>
  <c r="F65" i="7"/>
  <c r="E65" i="7"/>
  <c r="F64" i="7"/>
  <c r="E64" i="7"/>
  <c r="F63" i="7"/>
  <c r="E63" i="7"/>
  <c r="F62" i="7"/>
  <c r="E62" i="7"/>
  <c r="F61" i="7"/>
  <c r="E61" i="7"/>
  <c r="F55" i="7"/>
  <c r="E55" i="7"/>
  <c r="F54" i="7"/>
  <c r="E54" i="7"/>
  <c r="F53" i="7"/>
  <c r="E53" i="7"/>
  <c r="F52" i="7"/>
  <c r="E52" i="7"/>
  <c r="F51" i="7"/>
  <c r="E51" i="7"/>
  <c r="F50" i="7"/>
  <c r="E50" i="7"/>
  <c r="F49" i="7"/>
  <c r="E49" i="7"/>
  <c r="F48" i="7"/>
  <c r="E48" i="7"/>
  <c r="F47" i="7"/>
  <c r="E47" i="7"/>
  <c r="F46" i="7"/>
  <c r="E46" i="7"/>
  <c r="F45" i="7"/>
  <c r="E45" i="7"/>
  <c r="F44" i="7"/>
  <c r="E44" i="7"/>
  <c r="F38" i="7"/>
  <c r="E38" i="7"/>
  <c r="F37" i="7"/>
  <c r="E37" i="7"/>
  <c r="F36" i="7"/>
  <c r="E36" i="7"/>
  <c r="F35" i="7"/>
  <c r="E35" i="7"/>
  <c r="F34" i="7"/>
  <c r="E34" i="7"/>
  <c r="F33" i="7"/>
  <c r="E33" i="7"/>
  <c r="F32" i="7"/>
  <c r="E32" i="7"/>
  <c r="F31" i="7"/>
  <c r="E31" i="7"/>
  <c r="F30" i="7"/>
  <c r="E30" i="7"/>
  <c r="F29" i="7"/>
  <c r="E29" i="7"/>
  <c r="F28" i="7"/>
  <c r="E28" i="7"/>
  <c r="F27" i="7"/>
  <c r="E27" i="7"/>
  <c r="E11" i="7"/>
  <c r="F11" i="7"/>
  <c r="E12" i="7"/>
  <c r="F12" i="7"/>
  <c r="E13" i="7"/>
  <c r="F13" i="7"/>
  <c r="E14" i="7"/>
  <c r="F14" i="7"/>
  <c r="E15" i="7"/>
  <c r="F15" i="7"/>
  <c r="E16" i="7"/>
  <c r="F16" i="7"/>
  <c r="E17" i="7"/>
  <c r="F17" i="7"/>
  <c r="E18" i="7"/>
  <c r="F18" i="7"/>
  <c r="E19" i="7"/>
  <c r="F19" i="7"/>
  <c r="E20" i="7"/>
  <c r="F20" i="7"/>
  <c r="E21" i="7"/>
  <c r="F21" i="7"/>
  <c r="F10" i="7"/>
  <c r="E10" i="7"/>
  <c r="D73" i="7" l="1"/>
  <c r="C73" i="7"/>
  <c r="B73" i="7"/>
  <c r="D56" i="7"/>
  <c r="C56" i="7"/>
  <c r="B56" i="7"/>
  <c r="D39" i="7"/>
  <c r="C39" i="7"/>
  <c r="B39" i="7"/>
  <c r="D22" i="7"/>
  <c r="C22" i="7"/>
  <c r="B22" i="7"/>
  <c r="C20" i="5" l="1"/>
  <c r="D18" i="5" l="1"/>
  <c r="D17" i="5"/>
  <c r="D16" i="5"/>
  <c r="D15" i="5"/>
  <c r="D14" i="5"/>
  <c r="D13" i="5"/>
  <c r="D12" i="5"/>
  <c r="D11" i="5"/>
  <c r="D10" i="5"/>
  <c r="D9" i="5"/>
  <c r="D8" i="5"/>
  <c r="D7" i="5"/>
  <c r="C3" i="8"/>
  <c r="C2" i="8"/>
  <c r="C1" i="8"/>
  <c r="N73" i="7"/>
  <c r="L73" i="7"/>
  <c r="J73" i="7"/>
  <c r="H73" i="7"/>
  <c r="N56" i="7"/>
  <c r="L56" i="7"/>
  <c r="J56" i="7"/>
  <c r="H56" i="7"/>
  <c r="N22" i="7"/>
  <c r="L22" i="7"/>
  <c r="J22" i="7"/>
  <c r="H22" i="7"/>
  <c r="N39" i="7"/>
  <c r="L39" i="7"/>
  <c r="J39" i="7"/>
  <c r="H39" i="7"/>
  <c r="P21" i="7"/>
  <c r="G21" i="7" s="1"/>
  <c r="P20" i="7"/>
  <c r="G20" i="7" s="1"/>
  <c r="P19" i="7"/>
  <c r="G19" i="7" s="1"/>
  <c r="P18" i="7"/>
  <c r="G18" i="7" s="1"/>
  <c r="P17" i="7"/>
  <c r="G17" i="7" s="1"/>
  <c r="P16" i="7"/>
  <c r="G16" i="7" s="1"/>
  <c r="P15" i="7"/>
  <c r="G15" i="7" s="1"/>
  <c r="P14" i="7"/>
  <c r="G14" i="7" s="1"/>
  <c r="P13" i="7"/>
  <c r="G13" i="7" s="1"/>
  <c r="P12" i="7"/>
  <c r="G12" i="7" s="1"/>
  <c r="P11" i="7"/>
  <c r="G11" i="7" s="1"/>
  <c r="P10" i="7"/>
  <c r="G10" i="7" s="1"/>
  <c r="P38" i="7"/>
  <c r="G38" i="7" s="1"/>
  <c r="P37" i="7"/>
  <c r="G37" i="7" s="1"/>
  <c r="P36" i="7"/>
  <c r="G36" i="7" s="1"/>
  <c r="P35" i="7"/>
  <c r="G35" i="7" s="1"/>
  <c r="P34" i="7"/>
  <c r="G34" i="7" s="1"/>
  <c r="P33" i="7"/>
  <c r="G33" i="7" s="1"/>
  <c r="P32" i="7"/>
  <c r="G32" i="7" s="1"/>
  <c r="P31" i="7"/>
  <c r="G31" i="7" s="1"/>
  <c r="P30" i="7"/>
  <c r="G30" i="7" s="1"/>
  <c r="P29" i="7"/>
  <c r="G29" i="7" s="1"/>
  <c r="P28" i="7"/>
  <c r="G28" i="7" s="1"/>
  <c r="P27" i="7"/>
  <c r="G27" i="7" s="1"/>
  <c r="P55" i="7"/>
  <c r="G55" i="7" s="1"/>
  <c r="P54" i="7"/>
  <c r="G54" i="7" s="1"/>
  <c r="P53" i="7"/>
  <c r="G53" i="7" s="1"/>
  <c r="P52" i="7"/>
  <c r="G52" i="7" s="1"/>
  <c r="P51" i="7"/>
  <c r="G51" i="7" s="1"/>
  <c r="P50" i="7"/>
  <c r="G50" i="7" s="1"/>
  <c r="P49" i="7"/>
  <c r="G49" i="7" s="1"/>
  <c r="P48" i="7"/>
  <c r="G48" i="7" s="1"/>
  <c r="P47" i="7"/>
  <c r="G47" i="7" s="1"/>
  <c r="P46" i="7"/>
  <c r="G46" i="7" s="1"/>
  <c r="P45" i="7"/>
  <c r="G45" i="7" s="1"/>
  <c r="P44" i="7"/>
  <c r="G44" i="7" s="1"/>
  <c r="P72" i="7"/>
  <c r="G72" i="7" s="1"/>
  <c r="P71" i="7"/>
  <c r="G71" i="7" s="1"/>
  <c r="P70" i="7"/>
  <c r="G70" i="7" s="1"/>
  <c r="P69" i="7"/>
  <c r="G69" i="7" s="1"/>
  <c r="P68" i="7"/>
  <c r="G68" i="7" s="1"/>
  <c r="P67" i="7"/>
  <c r="G67" i="7" s="1"/>
  <c r="P66" i="7"/>
  <c r="G66" i="7" s="1"/>
  <c r="P65" i="7"/>
  <c r="G65" i="7" s="1"/>
  <c r="P64" i="7"/>
  <c r="G64" i="7" s="1"/>
  <c r="P63" i="7"/>
  <c r="G63" i="7" s="1"/>
  <c r="P62" i="7"/>
  <c r="G62" i="7" s="1"/>
  <c r="P61" i="7"/>
  <c r="G61" i="7" s="1"/>
  <c r="O73" i="7"/>
  <c r="M73" i="7"/>
  <c r="K73" i="7"/>
  <c r="I73" i="7"/>
  <c r="O22" i="7"/>
  <c r="M22" i="7"/>
  <c r="K22" i="7"/>
  <c r="I22" i="7"/>
  <c r="O39" i="7"/>
  <c r="M39" i="7"/>
  <c r="K39" i="7"/>
  <c r="I39" i="7"/>
  <c r="O56" i="7"/>
  <c r="M56" i="7"/>
  <c r="K56" i="7"/>
  <c r="I56" i="7"/>
  <c r="C3" i="5"/>
  <c r="C2" i="5"/>
  <c r="C1" i="5"/>
  <c r="A79" i="7"/>
  <c r="A78" i="7"/>
  <c r="A77" i="7"/>
  <c r="A76" i="7"/>
  <c r="E78" i="7"/>
  <c r="C78" i="7"/>
  <c r="E73" i="7"/>
  <c r="E77" i="7"/>
  <c r="D77" i="7"/>
  <c r="C77" i="7"/>
  <c r="F56" i="7"/>
  <c r="E56" i="7"/>
  <c r="F39" i="7"/>
  <c r="E39" i="7"/>
  <c r="E76" i="7"/>
  <c r="G22" i="7" l="1"/>
  <c r="G56" i="7"/>
  <c r="G77" i="7" s="1"/>
  <c r="G39" i="7"/>
  <c r="G73" i="7"/>
  <c r="G78" i="7" s="1"/>
  <c r="H77" i="7"/>
  <c r="I78" i="7"/>
  <c r="I77" i="7"/>
  <c r="P39" i="7"/>
  <c r="P56" i="7"/>
  <c r="P22" i="7"/>
  <c r="G76" i="7"/>
  <c r="F73" i="7"/>
  <c r="E79" i="7"/>
  <c r="D78" i="7"/>
  <c r="D76" i="7"/>
  <c r="F22" i="7"/>
  <c r="E22" i="7"/>
  <c r="C76" i="7"/>
  <c r="I76" i="7" s="1"/>
  <c r="P73" i="7"/>
  <c r="F77" i="7"/>
  <c r="J77" i="7" s="1"/>
  <c r="G79" i="7" l="1"/>
  <c r="H76" i="7"/>
  <c r="F78" i="7"/>
  <c r="J78" i="7" s="1"/>
  <c r="H78" i="7"/>
  <c r="D79" i="7"/>
  <c r="C79" i="7"/>
  <c r="I79" i="7" s="1"/>
  <c r="F76" i="7"/>
  <c r="F79" i="7" l="1"/>
  <c r="J79" i="7" s="1"/>
  <c r="J76" i="7"/>
  <c r="H79" i="7"/>
  <c r="B20" i="5"/>
  <c r="D19" i="5" l="1"/>
</calcChain>
</file>

<file path=xl/sharedStrings.xml><?xml version="1.0" encoding="utf-8"?>
<sst xmlns="http://schemas.openxmlformats.org/spreadsheetml/2006/main" count="281" uniqueCount="89">
  <si>
    <t>May</t>
  </si>
  <si>
    <t>Residential</t>
  </si>
  <si>
    <t>January</t>
  </si>
  <si>
    <t>February</t>
  </si>
  <si>
    <t>March</t>
  </si>
  <si>
    <t>April</t>
  </si>
  <si>
    <t>June</t>
  </si>
  <si>
    <t>July</t>
  </si>
  <si>
    <t>August</t>
  </si>
  <si>
    <t>September</t>
  </si>
  <si>
    <t>October</t>
  </si>
  <si>
    <t>November</t>
  </si>
  <si>
    <t>December</t>
  </si>
  <si>
    <t>Small C&amp;I</t>
  </si>
  <si>
    <t>Total average</t>
  </si>
  <si>
    <t>Municipality</t>
  </si>
  <si>
    <t>Percentage of customers that opted out of  municipal aggregation</t>
  </si>
  <si>
    <t>Total count</t>
  </si>
  <si>
    <t>Average # of R-2 Customers in Municipality</t>
  </si>
  <si>
    <t>Average # of R-2 Customers Eligible for Municipal Aggregation</t>
  </si>
  <si>
    <t>Average # of R-2 Customers on Municipal Aggregation</t>
  </si>
  <si>
    <t>Percentage of R-2 Customers on Municipal Aggregation</t>
  </si>
  <si>
    <t>Percentage of R-2 Eligible Customers on Municipal Aggregation</t>
  </si>
  <si>
    <t>Average # of Other Residential Customers in Municipality</t>
  </si>
  <si>
    <t>Average # of Other Residential Customers Eligible for Municipal Aggregation</t>
  </si>
  <si>
    <t>Average # of Other Residential Customers on Municipal Aggregation</t>
  </si>
  <si>
    <t>Percentage of Other Residential Customers on Municipal Aggregation</t>
  </si>
  <si>
    <t>Percentage of Other Eligible Customers on Municipal Aggregation</t>
  </si>
  <si>
    <t>Month</t>
  </si>
  <si>
    <t>R-2 (Low-income) Residential Customer Enrollment Information</t>
  </si>
  <si>
    <t>All Other Residential (Excluding R-2) Customer Enrollment Information</t>
  </si>
  <si>
    <t>Small C&amp;I Customer Enrollment Information</t>
  </si>
  <si>
    <t>Average # of Small C&amp;I Customers in Municipality</t>
  </si>
  <si>
    <t>Average # of Small C&amp;I Customers Eligible for Municipal Aggregation</t>
  </si>
  <si>
    <t>Average # of Small C&amp;I Customers on Municipal Aggregation</t>
  </si>
  <si>
    <t>Percentage of Small C&amp;I Customers on Municipal Aggregation</t>
  </si>
  <si>
    <t>Percentage of Small C&amp;I Eligible Customers on Municipal Aggregation</t>
  </si>
  <si>
    <t>Medium and Large C&amp;I</t>
  </si>
  <si>
    <t>Average # of Medium and Large C&amp;I Customers in Municipality</t>
  </si>
  <si>
    <t>Average # of Medium and Large C&amp;I Customers Eligible for Municipal Aggregation</t>
  </si>
  <si>
    <t>Average # of Medium and Large C&amp;I Customers on Municipal Aggregation</t>
  </si>
  <si>
    <t>Percentage of Medium and Large C&amp;I Customers on Municipal Aggregation</t>
  </si>
  <si>
    <t>Percentage of Medium and Large C&amp;I Eligible Customers on Municipal Aggregation</t>
  </si>
  <si>
    <t>Total Average</t>
  </si>
  <si>
    <t>Municipality / Public Aggregation</t>
  </si>
  <si>
    <t>Customer Type</t>
  </si>
  <si>
    <t>Monthly Average # of Customers</t>
  </si>
  <si>
    <t>Monthly Average # of Customers on Basic Service</t>
  </si>
  <si>
    <t>Monthly Average # of Customers on Muni Agg</t>
  </si>
  <si>
    <t>Monthly Average % of Customers on Basic Service</t>
  </si>
  <si>
    <t>Monthly Average % of Customers on Muni Agg</t>
  </si>
  <si>
    <t>All</t>
  </si>
  <si>
    <t>Docket Municipal Aggregation Approved</t>
  </si>
  <si>
    <t>Annual Report Calendar Year</t>
  </si>
  <si>
    <t>Average # of R-2 Customers</t>
  </si>
  <si>
    <t>Product #1</t>
  </si>
  <si>
    <t>Product #2</t>
  </si>
  <si>
    <t>Product #3</t>
  </si>
  <si>
    <t>Product #4</t>
  </si>
  <si>
    <t>Monthly Average # of Individual Competitive Supply and Ineligible Basic Service Customers</t>
  </si>
  <si>
    <t>Monthly Average % of Individual Competitive Supply and Ineligible Basic Service Customers</t>
  </si>
  <si>
    <t>Average # of Other Residential Customers</t>
  </si>
  <si>
    <t>Average # of Small C&amp;I Customers</t>
  </si>
  <si>
    <t>Average # of Medium and Large C&amp;I Customers</t>
  </si>
  <si>
    <t>Renewable Energy Content (%)</t>
  </si>
  <si>
    <t>Description of Product</t>
  </si>
  <si>
    <t>Medium and Large C&amp;I Customer Enrollment Information</t>
  </si>
  <si>
    <r>
      <rPr>
        <b/>
        <sz val="11"/>
        <color theme="1"/>
        <rFont val="Calibri"/>
        <family val="2"/>
        <scheme val="minor"/>
      </rPr>
      <t>Instructions:</t>
    </r>
    <r>
      <rPr>
        <sz val="11"/>
        <color theme="1"/>
        <rFont val="Calibri"/>
        <family val="2"/>
        <scheme val="minor"/>
      </rPr>
      <t xml:space="preserve"> This document should be filed in Microsoft Excel format.  Data can only be entered into white cells. Orange cells are formula cells. For instructions on which customers should be included in the "Other Residential," "Small C&amp;I," and "Medium and Large C&amp;I" categories, refer to the "Customer Class Reference" tab. For instructions on how to calculate the average number of customers in a given month, refer to the "Avg # of Customers Calculation" tab. Please provide information on specific products offered to municipal aggregation customers on the "Product Information" tab.</t>
    </r>
  </si>
  <si>
    <t>Opt-out notice information for residential customers</t>
  </si>
  <si>
    <t>Total number of customers that were sent opt out notices that opted out of municipal aggregation</t>
  </si>
  <si>
    <t xml:space="preserve">Total number of opt out notices sent to customers new to the municipality in the month  </t>
  </si>
  <si>
    <t>Supplier</t>
  </si>
  <si>
    <t>Total Load Served to R-2 Customers on Municipal Aggregation (kWh)</t>
  </si>
  <si>
    <t>Load Served to R-2 Customers (kWh)</t>
  </si>
  <si>
    <t>Tota Load Served to Other Residential Customers on Municipal Aggregation (kWh)</t>
  </si>
  <si>
    <t>Load Served to Other Residential Customers (kWh)</t>
  </si>
  <si>
    <t>Total Load Served to Other Residential Customers on Municipal Aggregation (kWh)</t>
  </si>
  <si>
    <t>Total Load Served to Small C&amp;I Customers on Municipal Aggregation (kWh)</t>
  </si>
  <si>
    <t>Load Served to Small C&amp;I Customers (kWh)</t>
  </si>
  <si>
    <t>Total Load Served to Medium and Large C&amp;I Customers on Municipal Aggregation (kWh)</t>
  </si>
  <si>
    <t>Load Served to Medium and Large C&amp;I Customers (kWh)</t>
  </si>
  <si>
    <t>Total Load Served Under Municipal Aggregation (kWh)</t>
  </si>
  <si>
    <t>Rate ($/kWh)</t>
  </si>
  <si>
    <t>Product Name</t>
  </si>
  <si>
    <r>
      <rPr>
        <b/>
        <sz val="10"/>
        <color theme="1"/>
        <rFont val="Calibri"/>
        <family val="2"/>
        <scheme val="minor"/>
      </rPr>
      <t>Instructions:</t>
    </r>
    <r>
      <rPr>
        <sz val="10"/>
        <color theme="1"/>
        <rFont val="Calibri"/>
        <family val="2"/>
        <scheme val="minor"/>
      </rPr>
      <t xml:space="preserve"> 
1. In the "Product Name" column, please provide the name of the product as designated and marketed to customers by the municipal aggregation.
2. In the "Supplier" column, please indicate the name of the licensed retail supplier under contract to provide supply for the product in the given month.  
3. In the "Renewable Energy Content (%)" column, please list the percentage of energy supplied that was or will be matched with a corresponding quantity of renewable energy certificates.  If the product does not include addiitonal certificates above and beyond state requirements, the percentage should be listed as 24.19%, which represents the cumulative 2019 Clean Energy Standard, Renewable Portfolio Standard - Class I, and Renewable Portfolio Standard - Class II requirements.
4. In the "Rate ($/kWh)" column, please indicate the applicable $/kWh rate charged to customers receiving the product in the given month rounded to the nearest fifth decimal place.
5. in the "Description of Product" column, please provide a narrative description of any other components of the product not listed in the prior two columns.</t>
    </r>
  </si>
  <si>
    <t>Franklin</t>
  </si>
  <si>
    <t>D.P.U. 16-57</t>
  </si>
  <si>
    <t>Dynegy Energy</t>
  </si>
  <si>
    <t>100% National Wind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</si>
</sst>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mmm\-yyyy"/>
    <numFmt numFmtId="166" formatCode="0.0%"/>
    <numFmt numFmtId="167" formatCode="0.000000"/>
    <numFmt numFmtId="168" formatCode="#,##0.0_);[Red]\(#,##0.0\)"/>
    <numFmt numFmtId="169" formatCode="#,##0.000_);[Red]\(#,##0.000\)"/>
    <numFmt numFmtId="170" formatCode="&quot;$&quot;#,##0.0_);[Red]\(&quot;$&quot;#,##0.0\)"/>
    <numFmt numFmtId="171" formatCode="&quot;$&quot;#,##0.00000"/>
  </numFmts>
  <fonts count="58">
    <font>
      <sz val="11"/>
      <color theme="1"/>
      <name val="Calibri"/>
      <family val="2"/>
      <scheme val="minor"/>
    </font>
    <font>
      <sz val="11"/>
      <color theme="1"/>
      <name val="Calibri"/>
      <family val="2"/>
      <scheme val="minor"/>
    </font>
    <font>
      <b/>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Arial"/>
      <family val="2"/>
    </font>
    <font>
      <sz val="10"/>
      <name val="Arial"/>
      <family val="2"/>
    </font>
    <font>
      <sz val="11"/>
      <color indexed="8"/>
      <name val="Calibri"/>
      <family val="2"/>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b/>
      <sz val="11"/>
      <color rgb="FF000000"/>
      <name val="Calibri"/>
      <family val="2"/>
    </font>
    <font>
      <sz val="11"/>
      <color rgb="FF000000"/>
      <name val="Calibri"/>
      <family val="2"/>
    </font>
    <font>
      <sz val="10"/>
      <color theme="1"/>
      <name val="Calibri"/>
      <family val="2"/>
      <scheme val="minor"/>
    </font>
    <font>
      <b/>
      <sz val="10"/>
      <color theme="1"/>
      <name val="Calibri"/>
      <family val="2"/>
      <scheme val="minor"/>
    </font>
  </fonts>
  <fills count="6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
      <patternFill patternType="solid">
        <fgColor theme="5" tint="0.7999816888943144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s>
  <cellStyleXfs count="1595">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19" fillId="0" borderId="0"/>
    <xf numFmtId="0" fontId="19" fillId="0" borderId="0"/>
    <xf numFmtId="0" fontId="19" fillId="0" borderId="0"/>
    <xf numFmtId="0" fontId="19" fillId="0" borderId="0"/>
    <xf numFmtId="9" fontId="20" fillId="0" borderId="0" applyFont="0" applyFill="0" applyBorder="0" applyAlignment="0" applyProtection="0"/>
    <xf numFmtId="9" fontId="20" fillId="0" borderId="0" applyFont="0" applyFill="0" applyBorder="0" applyAlignment="0" applyProtection="0"/>
    <xf numFmtId="165" fontId="19" fillId="0" borderId="0" applyFill="0" applyBorder="0" applyAlignment="0" applyProtection="0">
      <alignment wrapText="1"/>
    </xf>
    <xf numFmtId="165" fontId="19" fillId="0" borderId="0" applyFill="0" applyBorder="0" applyAlignment="0" applyProtection="0">
      <alignment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18" fillId="0" borderId="0" applyNumberFormat="0" applyFill="0" applyBorder="0">
      <alignment horizontal="center" wrapText="1"/>
    </xf>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1" fillId="36" borderId="0" applyNumberFormat="0" applyBorder="0" applyAlignment="0" applyProtection="0"/>
    <xf numFmtId="0" fontId="1" fillId="10" borderId="0" applyNumberFormat="0" applyBorder="0" applyAlignment="0" applyProtection="0"/>
    <xf numFmtId="0" fontId="1" fillId="37" borderId="0" applyNumberFormat="0" applyBorder="0" applyAlignment="0" applyProtection="0"/>
    <xf numFmtId="0" fontId="1" fillId="10" borderId="0" applyNumberFormat="0" applyBorder="0" applyAlignment="0" applyProtection="0"/>
    <xf numFmtId="0" fontId="1" fillId="36" borderId="0" applyNumberFormat="0" applyBorder="0" applyAlignment="0" applyProtection="0"/>
    <xf numFmtId="0" fontId="20" fillId="36" borderId="0" applyNumberFormat="0" applyBorder="0" applyAlignment="0" applyProtection="0"/>
    <xf numFmtId="0" fontId="1" fillId="36" borderId="0" applyNumberFormat="0" applyBorder="0" applyAlignment="0" applyProtection="0"/>
    <xf numFmtId="0" fontId="2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14" borderId="0" applyNumberFormat="0" applyBorder="0" applyAlignment="0" applyProtection="0"/>
    <xf numFmtId="0" fontId="1" fillId="39" borderId="0" applyNumberFormat="0" applyBorder="0" applyAlignment="0" applyProtection="0"/>
    <xf numFmtId="0" fontId="1" fillId="14" borderId="0" applyNumberFormat="0" applyBorder="0" applyAlignment="0" applyProtection="0"/>
    <xf numFmtId="0" fontId="1" fillId="38" borderId="0" applyNumberFormat="0" applyBorder="0" applyAlignment="0" applyProtection="0"/>
    <xf numFmtId="0" fontId="20"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18" borderId="0" applyNumberFormat="0" applyBorder="0" applyAlignment="0" applyProtection="0"/>
    <xf numFmtId="0" fontId="1" fillId="41" borderId="0" applyNumberFormat="0" applyBorder="0" applyAlignment="0" applyProtection="0"/>
    <xf numFmtId="0" fontId="1" fillId="18" borderId="0" applyNumberFormat="0" applyBorder="0" applyAlignment="0" applyProtection="0"/>
    <xf numFmtId="0" fontId="1" fillId="40" borderId="0" applyNumberFormat="0" applyBorder="0" applyAlignment="0" applyProtection="0"/>
    <xf numFmtId="0" fontId="2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1" fillId="37" borderId="0" applyNumberFormat="0" applyBorder="0" applyAlignment="0" applyProtection="0"/>
    <xf numFmtId="0" fontId="1" fillId="22" borderId="0" applyNumberFormat="0" applyBorder="0" applyAlignment="0" applyProtection="0"/>
    <xf numFmtId="0" fontId="1" fillId="42" borderId="0" applyNumberFormat="0" applyBorder="0" applyAlignment="0" applyProtection="0"/>
    <xf numFmtId="0" fontId="20" fillId="42" borderId="0" applyNumberFormat="0" applyBorder="0" applyAlignment="0" applyProtection="0"/>
    <xf numFmtId="0" fontId="1"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43" borderId="0" applyNumberFormat="0" applyBorder="0" applyAlignment="0" applyProtection="0"/>
    <xf numFmtId="0" fontId="1" fillId="30"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30" borderId="0" applyNumberFormat="0" applyBorder="0" applyAlignment="0" applyProtection="0"/>
    <xf numFmtId="0" fontId="20" fillId="37" borderId="0" applyNumberFormat="0" applyBorder="0" applyAlignment="0" applyProtection="0"/>
    <xf numFmtId="0" fontId="1" fillId="41" borderId="0" applyNumberFormat="0" applyBorder="0" applyAlignment="0" applyProtection="0"/>
    <xf numFmtId="0" fontId="1" fillId="1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11" borderId="0" applyNumberFormat="0" applyBorder="0" applyAlignment="0" applyProtection="0"/>
    <xf numFmtId="0" fontId="20" fillId="44" borderId="0" applyNumberFormat="0" applyBorder="0" applyAlignment="0" applyProtection="0"/>
    <xf numFmtId="0" fontId="1" fillId="4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39"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47" borderId="0" applyNumberFormat="0" applyBorder="0" applyAlignment="0" applyProtection="0"/>
    <xf numFmtId="0" fontId="1" fillId="19" borderId="0" applyNumberFormat="0" applyBorder="0" applyAlignment="0" applyProtection="0"/>
    <xf numFmtId="0" fontId="1" fillId="46" borderId="0" applyNumberFormat="0" applyBorder="0" applyAlignment="0" applyProtection="0"/>
    <xf numFmtId="0" fontId="20" fillId="46"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3" borderId="0" applyNumberFormat="0" applyBorder="0" applyAlignment="0" applyProtection="0"/>
    <xf numFmtId="0" fontId="20" fillId="42" borderId="0" applyNumberFormat="0" applyBorder="0" applyAlignment="0" applyProtection="0"/>
    <xf numFmtId="0" fontId="1" fillId="45"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44" borderId="0" applyNumberFormat="0" applyBorder="0" applyAlignment="0" applyProtection="0"/>
    <xf numFmtId="0" fontId="1" fillId="31" borderId="0" applyNumberFormat="0" applyBorder="0" applyAlignment="0" applyProtection="0"/>
    <xf numFmtId="0" fontId="1" fillId="47" borderId="0" applyNumberFormat="0" applyBorder="0" applyAlignment="0" applyProtection="0"/>
    <xf numFmtId="0" fontId="1" fillId="47" borderId="0" applyNumberFormat="0" applyBorder="0" applyAlignment="0" applyProtection="0"/>
    <xf numFmtId="0" fontId="1" fillId="31" borderId="0" applyNumberFormat="0" applyBorder="0" applyAlignment="0" applyProtection="0"/>
    <xf numFmtId="0" fontId="20" fillId="48" borderId="0" applyNumberFormat="0" applyBorder="0" applyAlignment="0" applyProtection="0"/>
    <xf numFmtId="0" fontId="1" fillId="47" borderId="0" applyNumberFormat="0" applyBorder="0" applyAlignment="0" applyProtection="0"/>
    <xf numFmtId="0" fontId="17" fillId="12"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24" fillId="49" borderId="0" applyNumberFormat="0" applyBorder="0" applyAlignment="0" applyProtection="0"/>
    <xf numFmtId="0" fontId="17" fillId="50" borderId="0" applyNumberFormat="0" applyBorder="0" applyAlignment="0" applyProtection="0"/>
    <xf numFmtId="0" fontId="17" fillId="16" borderId="0" applyNumberFormat="0" applyBorder="0" applyAlignment="0" applyProtection="0"/>
    <xf numFmtId="0" fontId="24" fillId="39" borderId="0" applyNumberFormat="0" applyBorder="0" applyAlignment="0" applyProtection="0"/>
    <xf numFmtId="0" fontId="17" fillId="46" borderId="0" applyNumberFormat="0" applyBorder="0" applyAlignment="0" applyProtection="0"/>
    <xf numFmtId="0" fontId="17" fillId="20" borderId="0" applyNumberFormat="0" applyBorder="0" applyAlignment="0" applyProtection="0"/>
    <xf numFmtId="0" fontId="17" fillId="47" borderId="0" applyNumberFormat="0" applyBorder="0" applyAlignment="0" applyProtection="0"/>
    <xf numFmtId="0" fontId="24" fillId="46" borderId="0" applyNumberFormat="0" applyBorder="0" applyAlignment="0" applyProtection="0"/>
    <xf numFmtId="0" fontId="17" fillId="47" borderId="0" applyNumberFormat="0" applyBorder="0" applyAlignment="0" applyProtection="0"/>
    <xf numFmtId="0" fontId="17" fillId="51" borderId="0" applyNumberFormat="0" applyBorder="0" applyAlignment="0" applyProtection="0"/>
    <xf numFmtId="0" fontId="17" fillId="24" borderId="0" applyNumberFormat="0" applyBorder="0" applyAlignment="0" applyProtection="0"/>
    <xf numFmtId="0" fontId="17" fillId="45" borderId="0" applyNumberFormat="0" applyBorder="0" applyAlignment="0" applyProtection="0"/>
    <xf numFmtId="0" fontId="24" fillId="51" borderId="0" applyNumberFormat="0" applyBorder="0" applyAlignment="0" applyProtection="0"/>
    <xf numFmtId="0" fontId="17" fillId="45" borderId="0" applyNumberFormat="0" applyBorder="0" applyAlignment="0" applyProtection="0"/>
    <xf numFmtId="0" fontId="17" fillId="28" borderId="0" applyNumberFormat="0" applyBorder="0" applyAlignment="0" applyProtection="0"/>
    <xf numFmtId="0" fontId="24" fillId="50" borderId="0" applyNumberFormat="0" applyBorder="0" applyAlignment="0" applyProtection="0"/>
    <xf numFmtId="0" fontId="17" fillId="52" borderId="0" applyNumberFormat="0" applyBorder="0" applyAlignment="0" applyProtection="0"/>
    <xf numFmtId="0" fontId="17" fillId="32" borderId="0" applyNumberFormat="0" applyBorder="0" applyAlignment="0" applyProtection="0"/>
    <xf numFmtId="0" fontId="17" fillId="39" borderId="0" applyNumberFormat="0" applyBorder="0" applyAlignment="0" applyProtection="0"/>
    <xf numFmtId="0" fontId="24" fillId="52" borderId="0" applyNumberFormat="0" applyBorder="0" applyAlignment="0" applyProtection="0"/>
    <xf numFmtId="0" fontId="17" fillId="39" borderId="0" applyNumberFormat="0" applyBorder="0" applyAlignment="0" applyProtection="0"/>
    <xf numFmtId="0" fontId="17" fillId="9" borderId="0" applyNumberFormat="0" applyBorder="0" applyAlignment="0" applyProtection="0"/>
    <xf numFmtId="0" fontId="17" fillId="50" borderId="0" applyNumberFormat="0" applyBorder="0" applyAlignment="0" applyProtection="0"/>
    <xf numFmtId="0" fontId="17" fillId="50" borderId="0" applyNumberFormat="0" applyBorder="0" applyAlignment="0" applyProtection="0"/>
    <xf numFmtId="0" fontId="24" fillId="53" borderId="0" applyNumberFormat="0" applyBorder="0" applyAlignment="0" applyProtection="0"/>
    <xf numFmtId="0" fontId="17" fillId="50" borderId="0" applyNumberFormat="0" applyBorder="0" applyAlignment="0" applyProtection="0"/>
    <xf numFmtId="0" fontId="17" fillId="13" borderId="0" applyNumberFormat="0" applyBorder="0" applyAlignment="0" applyProtection="0"/>
    <xf numFmtId="0" fontId="24" fillId="54" borderId="0" applyNumberFormat="0" applyBorder="0" applyAlignment="0" applyProtection="0"/>
    <xf numFmtId="0" fontId="17" fillId="17" borderId="0" applyNumberFormat="0" applyBorder="0" applyAlignment="0" applyProtection="0"/>
    <xf numFmtId="0" fontId="24" fillId="55" borderId="0" applyNumberFormat="0" applyBorder="0" applyAlignment="0" applyProtection="0"/>
    <xf numFmtId="0" fontId="17" fillId="21"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24" fillId="51" borderId="0" applyNumberFormat="0" applyBorder="0" applyAlignment="0" applyProtection="0"/>
    <xf numFmtId="0" fontId="17" fillId="56" borderId="0" applyNumberFormat="0" applyBorder="0" applyAlignment="0" applyProtection="0"/>
    <xf numFmtId="0" fontId="17" fillId="25" borderId="0" applyNumberFormat="0" applyBorder="0" applyAlignment="0" applyProtection="0"/>
    <xf numFmtId="0" fontId="24" fillId="50" borderId="0" applyNumberFormat="0" applyBorder="0" applyAlignment="0" applyProtection="0"/>
    <xf numFmtId="0" fontId="17" fillId="29" borderId="0" applyNumberFormat="0" applyBorder="0" applyAlignment="0" applyProtection="0"/>
    <xf numFmtId="0" fontId="17" fillId="52" borderId="0" applyNumberFormat="0" applyBorder="0" applyAlignment="0" applyProtection="0"/>
    <xf numFmtId="0" fontId="17" fillId="52" borderId="0" applyNumberFormat="0" applyBorder="0" applyAlignment="0" applyProtection="0"/>
    <xf numFmtId="0" fontId="24" fillId="57" borderId="0" applyNumberFormat="0" applyBorder="0" applyAlignment="0" applyProtection="0"/>
    <xf numFmtId="0" fontId="17" fillId="52" borderId="0" applyNumberFormat="0" applyBorder="0" applyAlignment="0" applyProtection="0"/>
    <xf numFmtId="0" fontId="8" fillId="3" borderId="0" applyNumberFormat="0" applyBorder="0" applyAlignment="0" applyProtection="0"/>
    <xf numFmtId="0" fontId="25" fillId="38" borderId="0" applyNumberFormat="0" applyBorder="0" applyAlignment="0" applyProtection="0"/>
    <xf numFmtId="0" fontId="12" fillId="6" borderId="4" applyNumberFormat="0" applyAlignment="0" applyProtection="0"/>
    <xf numFmtId="0" fontId="12" fillId="58" borderId="4" applyNumberFormat="0" applyAlignment="0" applyProtection="0"/>
    <xf numFmtId="0" fontId="12" fillId="58" borderId="4" applyNumberFormat="0" applyAlignment="0" applyProtection="0"/>
    <xf numFmtId="0" fontId="26" fillId="45" borderId="17" applyNumberFormat="0" applyAlignment="0" applyProtection="0"/>
    <xf numFmtId="0" fontId="26" fillId="45" borderId="17" applyNumberFormat="0" applyAlignment="0" applyProtection="0"/>
    <xf numFmtId="0" fontId="26" fillId="45" borderId="17" applyNumberFormat="0" applyAlignment="0" applyProtection="0"/>
    <xf numFmtId="0" fontId="12" fillId="58" borderId="4" applyNumberFormat="0" applyAlignment="0" applyProtection="0"/>
    <xf numFmtId="0" fontId="12" fillId="58" borderId="4" applyNumberFormat="0" applyAlignment="0" applyProtection="0"/>
    <xf numFmtId="0" fontId="26" fillId="45" borderId="17" applyNumberFormat="0" applyAlignment="0" applyProtection="0"/>
    <xf numFmtId="0" fontId="26" fillId="45" borderId="17" applyNumberFormat="0" applyAlignment="0" applyProtection="0"/>
    <xf numFmtId="0" fontId="14" fillId="7" borderId="7"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27" fillId="59" borderId="18" applyNumberFormat="0" applyAlignment="0" applyProtection="0"/>
    <xf numFmtId="0" fontId="42" fillId="60" borderId="0"/>
    <xf numFmtId="168" fontId="23" fillId="0" borderId="0"/>
    <xf numFmtId="168" fontId="23" fillId="0" borderId="0"/>
    <xf numFmtId="168" fontId="23" fillId="0" borderId="0"/>
    <xf numFmtId="40" fontId="23" fillId="0" borderId="0"/>
    <xf numFmtId="40" fontId="23" fillId="0" borderId="0"/>
    <xf numFmtId="40" fontId="23" fillId="0" borderId="0"/>
    <xf numFmtId="169" fontId="23" fillId="0" borderId="0"/>
    <xf numFmtId="169" fontId="23" fillId="0" borderId="0"/>
    <xf numFmtId="169" fontId="23" fillId="0" borderId="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40" fillId="0" borderId="0" applyFont="0" applyFill="0" applyBorder="0" applyAlignment="0" applyProtection="0"/>
    <xf numFmtId="3" fontId="40" fillId="0" borderId="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22"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3" fillId="0" borderId="0"/>
    <xf numFmtId="170" fontId="23" fillId="0" borderId="0"/>
    <xf numFmtId="170" fontId="23" fillId="0" borderId="0"/>
    <xf numFmtId="170" fontId="23" fillId="0" borderId="0"/>
    <xf numFmtId="8" fontId="23" fillId="0" borderId="0"/>
    <xf numFmtId="8" fontId="23" fillId="0" borderId="0"/>
    <xf numFmtId="8" fontId="23" fillId="0" borderId="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8" fontId="40" fillId="0" borderId="0"/>
    <xf numFmtId="44" fontId="22"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8" fontId="40" fillId="0" borderId="0"/>
    <xf numFmtId="8" fontId="40" fillId="0" borderId="0"/>
    <xf numFmtId="44" fontId="19" fillId="0" borderId="0" applyFont="0" applyFill="0" applyBorder="0" applyAlignment="0" applyProtection="0"/>
    <xf numFmtId="44" fontId="22" fillId="0" borderId="0" applyFont="0" applyFill="0" applyBorder="0" applyAlignment="0" applyProtection="0"/>
    <xf numFmtId="44" fontId="22"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0" fillId="0" borderId="0" applyFont="0" applyFill="0" applyBorder="0" applyAlignment="0" applyProtection="0"/>
    <xf numFmtId="8" fontId="40" fillId="0" borderId="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3" fontId="44" fillId="0" borderId="0"/>
    <xf numFmtId="0" fontId="45" fillId="0" borderId="0"/>
    <xf numFmtId="0" fontId="16" fillId="0" borderId="0" applyNumberFormat="0" applyFill="0" applyBorder="0" applyAlignment="0" applyProtection="0"/>
    <xf numFmtId="0" fontId="28" fillId="0" borderId="0" applyNumberFormat="0" applyFill="0" applyBorder="0" applyAlignment="0" applyProtection="0"/>
    <xf numFmtId="0" fontId="7" fillId="2" borderId="0" applyNumberFormat="0" applyBorder="0" applyAlignment="0" applyProtection="0"/>
    <xf numFmtId="0" fontId="29" fillId="40" borderId="0" applyNumberFormat="0" applyBorder="0" applyAlignment="0" applyProtection="0"/>
    <xf numFmtId="0" fontId="4" fillId="0" borderId="1"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30" fillId="0" borderId="19"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48" fillId="0" borderId="20" applyNumberFormat="0" applyFill="0" applyAlignment="0" applyProtection="0"/>
    <xf numFmtId="0" fontId="5" fillId="0" borderId="2" applyNumberFormat="0" applyFill="0" applyAlignment="0" applyProtection="0"/>
    <xf numFmtId="0" fontId="51" fillId="0" borderId="2" applyNumberFormat="0" applyFill="0" applyAlignment="0" applyProtection="0"/>
    <xf numFmtId="0" fontId="51" fillId="0" borderId="2" applyNumberFormat="0" applyFill="0" applyAlignment="0" applyProtection="0"/>
    <xf numFmtId="0" fontId="31" fillId="0" borderId="21" applyNumberFormat="0" applyFill="0" applyAlignment="0" applyProtection="0"/>
    <xf numFmtId="0" fontId="51" fillId="0" borderId="2" applyNumberFormat="0" applyFill="0" applyAlignment="0" applyProtection="0"/>
    <xf numFmtId="0" fontId="6" fillId="0" borderId="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6"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2" fillId="0" borderId="0" applyNumberFormat="0" applyFill="0" applyBorder="0" applyAlignment="0" applyProtection="0"/>
    <xf numFmtId="0" fontId="10" fillId="5" borderId="4" applyNumberFormat="0" applyAlignment="0" applyProtection="0"/>
    <xf numFmtId="0" fontId="10" fillId="47" borderId="4" applyNumberFormat="0" applyAlignment="0" applyProtection="0"/>
    <xf numFmtId="0" fontId="10" fillId="47" borderId="4" applyNumberFormat="0" applyAlignment="0" applyProtection="0"/>
    <xf numFmtId="0" fontId="33" fillId="37" borderId="17" applyNumberFormat="0" applyAlignment="0" applyProtection="0"/>
    <xf numFmtId="0" fontId="10" fillId="47" borderId="4" applyNumberFormat="0" applyAlignment="0" applyProtection="0"/>
    <xf numFmtId="0" fontId="33" fillId="37" borderId="17" applyNumberFormat="0" applyAlignment="0" applyProtection="0"/>
    <xf numFmtId="0" fontId="33" fillId="37" borderId="17" applyNumberFormat="0" applyAlignment="0" applyProtection="0"/>
    <xf numFmtId="0" fontId="33" fillId="37" borderId="17" applyNumberFormat="0" applyAlignment="0" applyProtection="0"/>
    <xf numFmtId="0" fontId="10" fillId="47" borderId="4" applyNumberFormat="0" applyAlignment="0" applyProtection="0"/>
    <xf numFmtId="0" fontId="10" fillId="47" borderId="4" applyNumberFormat="0" applyAlignment="0" applyProtection="0"/>
    <xf numFmtId="0" fontId="33" fillId="37" borderId="17" applyNumberFormat="0" applyAlignment="0" applyProtection="0"/>
    <xf numFmtId="0" fontId="13" fillId="0" borderId="6"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34" fillId="0" borderId="24" applyNumberFormat="0" applyFill="0" applyAlignment="0" applyProtection="0"/>
    <xf numFmtId="0" fontId="46" fillId="61" borderId="0" applyBorder="0"/>
    <xf numFmtId="0" fontId="9" fillId="4" borderId="0" applyNumberFormat="0" applyBorder="0" applyAlignment="0" applyProtection="0"/>
    <xf numFmtId="0" fontId="9" fillId="4" borderId="0" applyNumberFormat="0" applyBorder="0" applyAlignment="0" applyProtection="0"/>
    <xf numFmtId="0" fontId="35" fillId="47" borderId="0" applyNumberFormat="0" applyBorder="0" applyAlignment="0" applyProtection="0"/>
    <xf numFmtId="0" fontId="35" fillId="47" borderId="0" applyNumberFormat="0" applyBorder="0" applyAlignment="0" applyProtection="0"/>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167" fontId="40" fillId="0" borderId="0">
      <alignment horizontal="left" wrapText="1"/>
    </xf>
    <xf numFmtId="0" fontId="19" fillId="0" borderId="0"/>
    <xf numFmtId="0" fontId="19" fillId="0" borderId="0"/>
    <xf numFmtId="0" fontId="19" fillId="0" borderId="0"/>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167" fontId="40" fillId="0" borderId="0">
      <alignment horizontal="left" wrapText="1"/>
    </xf>
    <xf numFmtId="0" fontId="19" fillId="0" borderId="0"/>
    <xf numFmtId="0" fontId="19" fillId="0" borderId="0"/>
    <xf numFmtId="0" fontId="19" fillId="0" borderId="0"/>
    <xf numFmtId="0" fontId="40" fillId="0" borderId="0"/>
    <xf numFmtId="0" fontId="40" fillId="0" borderId="0"/>
    <xf numFmtId="0" fontId="40" fillId="0" borderId="0"/>
    <xf numFmtId="0" fontId="19" fillId="0" borderId="0"/>
    <xf numFmtId="0" fontId="19" fillId="0" borderId="0"/>
    <xf numFmtId="0" fontId="40" fillId="0" borderId="0"/>
    <xf numFmtId="167"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53" fillId="0" borderId="0"/>
    <xf numFmtId="0" fontId="53" fillId="0" borderId="0"/>
    <xf numFmtId="0" fontId="40" fillId="0" borderId="0"/>
    <xf numFmtId="0" fontId="19" fillId="0" borderId="0"/>
    <xf numFmtId="0" fontId="40" fillId="0" borderId="0"/>
    <xf numFmtId="0" fontId="40" fillId="0" borderId="0"/>
    <xf numFmtId="0" fontId="1" fillId="0" borderId="0"/>
    <xf numFmtId="167" fontId="19" fillId="0" borderId="0">
      <alignment horizontal="left" wrapText="1"/>
    </xf>
    <xf numFmtId="0" fontId="53" fillId="0" borderId="0"/>
    <xf numFmtId="0" fontId="53" fillId="0" borderId="0"/>
    <xf numFmtId="0" fontId="40" fillId="0" borderId="0"/>
    <xf numFmtId="0" fontId="1" fillId="0" borderId="0"/>
    <xf numFmtId="0" fontId="4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40" fillId="0" borderId="0"/>
    <xf numFmtId="0" fontId="19" fillId="0" borderId="0"/>
    <xf numFmtId="0" fontId="40" fillId="0" borderId="0"/>
    <xf numFmtId="0" fontId="40" fillId="0" borderId="0"/>
    <xf numFmtId="0" fontId="40" fillId="0" borderId="0"/>
    <xf numFmtId="0" fontId="40" fillId="0" borderId="0"/>
    <xf numFmtId="0" fontId="40" fillId="0" borderId="0"/>
    <xf numFmtId="0" fontId="40" fillId="0" borderId="0"/>
    <xf numFmtId="0" fontId="19" fillId="0" borderId="0"/>
    <xf numFmtId="0" fontId="19" fillId="0" borderId="0"/>
    <xf numFmtId="0" fontId="19" fillId="0" borderId="0"/>
    <xf numFmtId="0" fontId="19" fillId="0" borderId="0"/>
    <xf numFmtId="0" fontId="40" fillId="0" borderId="0"/>
    <xf numFmtId="0" fontId="19" fillId="0" borderId="0"/>
    <xf numFmtId="0" fontId="19" fillId="0" borderId="0"/>
    <xf numFmtId="0" fontId="53" fillId="0" borderId="0"/>
    <xf numFmtId="0" fontId="53" fillId="0" borderId="0"/>
    <xf numFmtId="0" fontId="40" fillId="0" borderId="0"/>
    <xf numFmtId="0" fontId="47" fillId="0" borderId="0"/>
    <xf numFmtId="0" fontId="40" fillId="0" borderId="0"/>
    <xf numFmtId="0" fontId="40" fillId="0" borderId="0"/>
    <xf numFmtId="0" fontId="53" fillId="0" borderId="0"/>
    <xf numFmtId="167" fontId="19" fillId="0" borderId="0">
      <alignment horizontal="left" wrapText="1"/>
    </xf>
    <xf numFmtId="0" fontId="40" fillId="0" borderId="0"/>
    <xf numFmtId="0" fontId="40" fillId="0" borderId="0"/>
    <xf numFmtId="0" fontId="40" fillId="0" borderId="0"/>
    <xf numFmtId="0" fontId="4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19" fillId="0" borderId="0"/>
    <xf numFmtId="0" fontId="40" fillId="0" borderId="0"/>
    <xf numFmtId="167" fontId="40" fillId="0" borderId="0">
      <alignment horizontal="left" wrapText="1"/>
    </xf>
    <xf numFmtId="167" fontId="40" fillId="0" borderId="0">
      <alignment horizontal="left" wrapText="1"/>
    </xf>
    <xf numFmtId="0" fontId="19" fillId="0" borderId="0"/>
    <xf numFmtId="0" fontId="19" fillId="0" borderId="0"/>
    <xf numFmtId="0" fontId="19" fillId="0" borderId="0"/>
    <xf numFmtId="0" fontId="19" fillId="0" borderId="0"/>
    <xf numFmtId="0" fontId="40" fillId="0" borderId="0"/>
    <xf numFmtId="0" fontId="40" fillId="0" borderId="0"/>
    <xf numFmtId="0" fontId="19" fillId="0" borderId="0"/>
    <xf numFmtId="167" fontId="40" fillId="0" borderId="0">
      <alignment horizontal="left" wrapText="1"/>
    </xf>
    <xf numFmtId="167" fontId="40" fillId="0" borderId="0">
      <alignment horizontal="left" wrapText="1"/>
    </xf>
    <xf numFmtId="167" fontId="19" fillId="0" borderId="0">
      <alignment horizontal="left" wrapText="1"/>
    </xf>
    <xf numFmtId="167" fontId="19" fillId="0" borderId="0">
      <alignment horizontal="left" wrapText="1"/>
    </xf>
    <xf numFmtId="167" fontId="19" fillId="0" borderId="0">
      <alignment horizontal="left" wrapText="1"/>
    </xf>
    <xf numFmtId="0" fontId="19" fillId="0" borderId="0"/>
    <xf numFmtId="0" fontId="40" fillId="0" borderId="0"/>
    <xf numFmtId="0" fontId="40" fillId="0" borderId="0"/>
    <xf numFmtId="0" fontId="40" fillId="0" borderId="0"/>
    <xf numFmtId="0" fontId="40" fillId="0" borderId="0"/>
    <xf numFmtId="0" fontId="19" fillId="0" borderId="0"/>
    <xf numFmtId="0" fontId="19" fillId="0" borderId="0"/>
    <xf numFmtId="0" fontId="40" fillId="0" borderId="0"/>
    <xf numFmtId="0" fontId="19" fillId="0" borderId="0"/>
    <xf numFmtId="0" fontId="1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2" fillId="0" borderId="0"/>
    <xf numFmtId="0" fontId="19" fillId="0" borderId="0"/>
    <xf numFmtId="0" fontId="40" fillId="0" borderId="0"/>
    <xf numFmtId="167" fontId="40" fillId="0" borderId="0">
      <alignment horizontal="left" wrapText="1"/>
    </xf>
    <xf numFmtId="0" fontId="19" fillId="0" borderId="0"/>
    <xf numFmtId="0" fontId="19" fillId="0" borderId="0"/>
    <xf numFmtId="0" fontId="19" fillId="0" borderId="0"/>
    <xf numFmtId="0" fontId="40" fillId="0" borderId="0"/>
    <xf numFmtId="0" fontId="40" fillId="0" borderId="0"/>
    <xf numFmtId="0" fontId="47" fillId="0" borderId="0"/>
    <xf numFmtId="0" fontId="47" fillId="0" borderId="0"/>
    <xf numFmtId="167" fontId="19" fillId="0" borderId="0">
      <alignment horizontal="left" wrapText="1"/>
    </xf>
    <xf numFmtId="0" fontId="40"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47" fillId="0" borderId="0"/>
    <xf numFmtId="0" fontId="19" fillId="0" borderId="0"/>
    <xf numFmtId="0" fontId="19" fillId="0" borderId="0"/>
    <xf numFmtId="0" fontId="19" fillId="0" borderId="0"/>
    <xf numFmtId="0" fontId="19"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19" fillId="0" borderId="0"/>
    <xf numFmtId="0" fontId="19" fillId="0" borderId="0"/>
    <xf numFmtId="0" fontId="22" fillId="0" borderId="0"/>
    <xf numFmtId="0" fontId="22" fillId="0" borderId="0"/>
    <xf numFmtId="0" fontId="19" fillId="0" borderId="0"/>
    <xf numFmtId="0" fontId="19" fillId="0" borderId="0"/>
    <xf numFmtId="0" fontId="19" fillId="0" borderId="0"/>
    <xf numFmtId="0" fontId="1" fillId="0" borderId="0"/>
    <xf numFmtId="167" fontId="40" fillId="0" borderId="0">
      <alignment horizontal="left" wrapText="1"/>
    </xf>
    <xf numFmtId="167" fontId="40" fillId="0" borderId="0">
      <alignment horizontal="left" wrapText="1"/>
    </xf>
    <xf numFmtId="167" fontId="40" fillId="0" borderId="0">
      <alignment horizontal="left" wrapText="1"/>
    </xf>
    <xf numFmtId="167" fontId="40" fillId="0" borderId="0">
      <alignment horizontal="left" wrapText="1"/>
    </xf>
    <xf numFmtId="0" fontId="19" fillId="0" borderId="0"/>
    <xf numFmtId="0" fontId="40" fillId="0" borderId="0"/>
    <xf numFmtId="0" fontId="40" fillId="0" borderId="0"/>
    <xf numFmtId="0" fontId="19" fillId="0" borderId="0"/>
    <xf numFmtId="0" fontId="19" fillId="0" borderId="0"/>
    <xf numFmtId="0" fontId="19" fillId="0" borderId="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41" borderId="25" applyNumberFormat="0" applyFont="0" applyAlignment="0" applyProtection="0"/>
    <xf numFmtId="0" fontId="20" fillId="41" borderId="25" applyNumberFormat="0" applyFont="0" applyAlignment="0" applyProtection="0"/>
    <xf numFmtId="0" fontId="11" fillId="6" borderId="5" applyNumberFormat="0" applyAlignment="0" applyProtection="0"/>
    <xf numFmtId="0" fontId="11" fillId="58" borderId="5" applyNumberFormat="0" applyAlignment="0" applyProtection="0"/>
    <xf numFmtId="0" fontId="11" fillId="58" borderId="5" applyNumberFormat="0" applyAlignment="0" applyProtection="0"/>
    <xf numFmtId="0" fontId="36" fillId="45" borderId="26" applyNumberFormat="0" applyAlignment="0" applyProtection="0"/>
    <xf numFmtId="0" fontId="36" fillId="45" borderId="26" applyNumberFormat="0" applyAlignment="0" applyProtection="0"/>
    <xf numFmtId="0" fontId="36" fillId="45" borderId="26" applyNumberFormat="0" applyAlignment="0" applyProtection="0"/>
    <xf numFmtId="0" fontId="11" fillId="58" borderId="5" applyNumberFormat="0" applyAlignment="0" applyProtection="0"/>
    <xf numFmtId="9" fontId="23" fillId="0" borderId="0"/>
    <xf numFmtId="9" fontId="23" fillId="0" borderId="0"/>
    <xf numFmtId="9" fontId="23" fillId="0" borderId="0"/>
    <xf numFmtId="166" fontId="23" fillId="0" borderId="0"/>
    <xf numFmtId="166" fontId="23" fillId="0" borderId="0"/>
    <xf numFmtId="166" fontId="23" fillId="0" borderId="0"/>
    <xf numFmtId="10" fontId="23" fillId="0" borderId="0"/>
    <xf numFmtId="10" fontId="23" fillId="0" borderId="0"/>
    <xf numFmtId="10" fontId="23" fillId="0" borderId="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0" fontId="3"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7"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2" fillId="0" borderId="9"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21" fillId="0" borderId="27" applyNumberFormat="0" applyFill="0" applyAlignment="0" applyProtection="0"/>
    <xf numFmtId="0" fontId="21" fillId="0" borderId="27" applyNumberFormat="0" applyFill="0" applyAlignment="0" applyProtection="0"/>
    <xf numFmtId="0" fontId="21" fillId="0" borderId="27" applyNumberFormat="0" applyFill="0" applyAlignment="0" applyProtection="0"/>
    <xf numFmtId="0" fontId="2" fillId="0" borderId="28" applyNumberFormat="0" applyFill="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49" fillId="0" borderId="23" applyNumberFormat="0" applyFill="0" applyAlignment="0" applyProtection="0"/>
    <xf numFmtId="0" fontId="32" fillId="0" borderId="22" applyNumberFormat="0" applyFill="0" applyAlignment="0" applyProtection="0"/>
  </cellStyleXfs>
  <cellXfs count="71">
    <xf numFmtId="0" fontId="0" fillId="0" borderId="0" xfId="0"/>
    <xf numFmtId="164" fontId="0" fillId="62" borderId="10" xfId="3" applyNumberFormat="1" applyFont="1" applyFill="1" applyBorder="1" applyAlignment="1">
      <alignment wrapText="1"/>
    </xf>
    <xf numFmtId="166" fontId="0" fillId="62" borderId="10" xfId="0" applyNumberFormat="1" applyFill="1" applyBorder="1" applyAlignment="1">
      <alignment wrapText="1"/>
    </xf>
    <xf numFmtId="41" fontId="0" fillId="62" borderId="10" xfId="3" applyNumberFormat="1" applyFont="1" applyFill="1" applyBorder="1" applyAlignment="1">
      <alignment wrapText="1"/>
    </xf>
    <xf numFmtId="41" fontId="2" fillId="62" borderId="11" xfId="3" applyNumberFormat="1" applyFont="1" applyFill="1" applyBorder="1" applyAlignment="1">
      <alignment vertical="center" wrapText="1"/>
    </xf>
    <xf numFmtId="166" fontId="0" fillId="62" borderId="10" xfId="1" applyNumberFormat="1" applyFont="1" applyFill="1" applyBorder="1" applyAlignment="1">
      <alignment wrapText="1"/>
    </xf>
    <xf numFmtId="37" fontId="0" fillId="62" borderId="10" xfId="0" applyNumberFormat="1" applyFill="1" applyBorder="1" applyAlignment="1">
      <alignment horizontal="center" vertical="center" wrapText="1"/>
    </xf>
    <xf numFmtId="37" fontId="0" fillId="62" borderId="10" xfId="3" applyNumberFormat="1" applyFont="1" applyFill="1" applyBorder="1" applyAlignment="1">
      <alignment horizontal="center" vertical="center" wrapText="1"/>
    </xf>
    <xf numFmtId="9" fontId="0" fillId="62" borderId="10" xfId="1" applyFont="1" applyFill="1" applyBorder="1" applyAlignment="1">
      <alignment horizontal="center" vertical="center" wrapText="1"/>
    </xf>
    <xf numFmtId="0" fontId="0" fillId="34" borderId="10" xfId="0" applyFill="1" applyBorder="1" applyAlignment="1">
      <alignment horizontal="center" vertical="center" wrapText="1"/>
    </xf>
    <xf numFmtId="0" fontId="0" fillId="34" borderId="0" xfId="0" applyFill="1"/>
    <xf numFmtId="0" fontId="0" fillId="34" borderId="0" xfId="0" applyFill="1" applyAlignment="1">
      <alignment wrapText="1"/>
    </xf>
    <xf numFmtId="0" fontId="0" fillId="34" borderId="0" xfId="0" applyFill="1" applyBorder="1" applyAlignment="1">
      <alignment wrapText="1"/>
    </xf>
    <xf numFmtId="0" fontId="2" fillId="34" borderId="10" xfId="0" applyFont="1" applyFill="1" applyBorder="1" applyAlignment="1">
      <alignment wrapText="1"/>
    </xf>
    <xf numFmtId="164" fontId="0" fillId="34" borderId="10" xfId="3" applyNumberFormat="1" applyFont="1" applyFill="1" applyBorder="1" applyAlignment="1">
      <alignment wrapText="1"/>
    </xf>
    <xf numFmtId="164" fontId="0" fillId="34" borderId="10" xfId="0" applyNumberFormat="1" applyFill="1" applyBorder="1" applyAlignment="1">
      <alignment wrapText="1"/>
    </xf>
    <xf numFmtId="166" fontId="0" fillId="34" borderId="10" xfId="1" applyNumberFormat="1" applyFont="1" applyFill="1" applyBorder="1" applyAlignment="1">
      <alignment wrapText="1"/>
    </xf>
    <xf numFmtId="3" fontId="1" fillId="34" borderId="10" xfId="1" applyNumberFormat="1" applyFont="1" applyFill="1" applyBorder="1" applyAlignment="1">
      <alignment wrapText="1"/>
    </xf>
    <xf numFmtId="3" fontId="0" fillId="34" borderId="10" xfId="0" applyNumberFormat="1" applyFont="1" applyFill="1" applyBorder="1" applyAlignment="1">
      <alignment vertical="center" wrapText="1"/>
    </xf>
    <xf numFmtId="3" fontId="0" fillId="34" borderId="10" xfId="0" applyNumberFormat="1" applyFont="1" applyFill="1" applyBorder="1" applyAlignment="1">
      <alignment wrapText="1"/>
    </xf>
    <xf numFmtId="43" fontId="0" fillId="34" borderId="0" xfId="3" applyFont="1" applyFill="1" applyBorder="1" applyAlignment="1">
      <alignment wrapText="1"/>
    </xf>
    <xf numFmtId="0" fontId="2" fillId="35" borderId="10" xfId="0" applyFont="1" applyFill="1" applyBorder="1" applyAlignment="1">
      <alignment horizontal="center" vertical="center" wrapText="1"/>
    </xf>
    <xf numFmtId="0" fontId="2" fillId="35" borderId="10" xfId="0" applyFont="1" applyFill="1" applyBorder="1" applyAlignment="1">
      <alignment wrapText="1"/>
    </xf>
    <xf numFmtId="0" fontId="0" fillId="35" borderId="10" xfId="0" applyFill="1" applyBorder="1" applyAlignment="1">
      <alignment horizontal="center" vertical="center" wrapText="1"/>
    </xf>
    <xf numFmtId="0" fontId="0" fillId="34" borderId="0" xfId="0" applyFill="1" applyBorder="1" applyAlignment="1">
      <alignment horizontal="center" vertical="center" wrapText="1"/>
    </xf>
    <xf numFmtId="0" fontId="54" fillId="0" borderId="37"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33" xfId="0" applyFont="1" applyBorder="1" applyAlignment="1">
      <alignment horizontal="center" vertical="center" wrapText="1"/>
    </xf>
    <xf numFmtId="0" fontId="54" fillId="0" borderId="43" xfId="0" applyFont="1" applyBorder="1" applyAlignment="1">
      <alignment horizontal="center" vertical="center" wrapText="1"/>
    </xf>
    <xf numFmtId="0" fontId="55" fillId="0" borderId="12"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34" xfId="0" applyFont="1" applyBorder="1" applyAlignment="1">
      <alignment horizontal="center" vertical="center" wrapText="1"/>
    </xf>
    <xf numFmtId="0" fontId="54" fillId="0" borderId="44" xfId="0" applyFont="1" applyBorder="1" applyAlignment="1">
      <alignment horizontal="left" vertical="center" wrapText="1"/>
    </xf>
    <xf numFmtId="0" fontId="54" fillId="0" borderId="35" xfId="0" applyFont="1" applyBorder="1" applyAlignment="1">
      <alignment horizontal="left" vertical="center" wrapText="1"/>
    </xf>
    <xf numFmtId="0" fontId="54" fillId="0" borderId="36" xfId="0" applyFont="1" applyBorder="1" applyAlignment="1">
      <alignment horizontal="left" vertical="center" wrapText="1"/>
    </xf>
    <xf numFmtId="0" fontId="0" fillId="34" borderId="0" xfId="0" applyFill="1" applyBorder="1" applyAlignment="1">
      <alignment horizontal="left" vertical="center" wrapText="1"/>
    </xf>
    <xf numFmtId="9" fontId="55" fillId="0" borderId="11" xfId="1" applyFont="1" applyBorder="1" applyAlignment="1">
      <alignment horizontal="center" vertical="center" wrapText="1"/>
    </xf>
    <xf numFmtId="9" fontId="55" fillId="0" borderId="10" xfId="1" applyFont="1" applyBorder="1" applyAlignment="1">
      <alignment horizontal="center" vertical="center" wrapText="1"/>
    </xf>
    <xf numFmtId="9" fontId="55" fillId="0" borderId="16" xfId="1" applyFont="1" applyBorder="1" applyAlignment="1">
      <alignment horizontal="center" vertical="center" wrapText="1"/>
    </xf>
    <xf numFmtId="171" fontId="55" fillId="0" borderId="11" xfId="0" applyNumberFormat="1" applyFont="1" applyBorder="1" applyAlignment="1">
      <alignment horizontal="center" vertical="center" wrapText="1"/>
    </xf>
    <xf numFmtId="171" fontId="55" fillId="0" borderId="10" xfId="0" applyNumberFormat="1" applyFont="1" applyBorder="1" applyAlignment="1">
      <alignment horizontal="center" vertical="center" wrapText="1"/>
    </xf>
    <xf numFmtId="171" fontId="55" fillId="0" borderId="16" xfId="0" applyNumberFormat="1" applyFont="1" applyBorder="1" applyAlignment="1">
      <alignment horizontal="center" vertical="center" wrapText="1"/>
    </xf>
    <xf numFmtId="0" fontId="55" fillId="0" borderId="15" xfId="0" applyFont="1" applyBorder="1" applyAlignment="1">
      <alignment horizontal="center" vertical="center" wrapText="1"/>
    </xf>
    <xf numFmtId="3" fontId="1" fillId="34" borderId="10" xfId="1" applyNumberFormat="1" applyFont="1" applyFill="1" applyBorder="1" applyAlignment="1" applyProtection="1">
      <alignment wrapText="1"/>
    </xf>
    <xf numFmtId="10" fontId="55" fillId="0" borderId="11" xfId="1" applyNumberFormat="1" applyFont="1" applyBorder="1" applyAlignment="1">
      <alignment horizontal="center" vertical="center" wrapText="1"/>
    </xf>
    <xf numFmtId="10" fontId="55" fillId="0" borderId="16" xfId="1" applyNumberFormat="1" applyFont="1" applyBorder="1" applyAlignment="1">
      <alignment horizontal="center" vertical="center" wrapText="1"/>
    </xf>
    <xf numFmtId="0" fontId="0" fillId="34" borderId="41" xfId="0" applyFill="1" applyBorder="1" applyAlignment="1">
      <alignment vertical="top"/>
    </xf>
    <xf numFmtId="0" fontId="0" fillId="34" borderId="30" xfId="0" applyFill="1" applyBorder="1" applyAlignment="1">
      <alignment vertical="top"/>
    </xf>
    <xf numFmtId="0" fontId="0" fillId="34" borderId="31" xfId="0" applyFill="1" applyBorder="1" applyAlignment="1">
      <alignment vertical="top"/>
    </xf>
    <xf numFmtId="166" fontId="55" fillId="0" borderId="11" xfId="1" applyNumberFormat="1" applyFont="1" applyBorder="1" applyAlignment="1">
      <alignment horizontal="center" vertical="center" wrapText="1"/>
    </xf>
    <xf numFmtId="166" fontId="55" fillId="0" borderId="10" xfId="1" applyNumberFormat="1" applyFont="1" applyBorder="1" applyAlignment="1">
      <alignment horizontal="center" vertical="center" wrapText="1"/>
    </xf>
    <xf numFmtId="166" fontId="55" fillId="0" borderId="16" xfId="1" applyNumberFormat="1" applyFont="1" applyBorder="1" applyAlignment="1">
      <alignment horizontal="center" vertical="center" wrapText="1"/>
    </xf>
    <xf numFmtId="0" fontId="2" fillId="35" borderId="29" xfId="0" applyFont="1" applyFill="1" applyBorder="1" applyAlignment="1">
      <alignment horizontal="center" vertical="center" wrapText="1"/>
    </xf>
    <xf numFmtId="0" fontId="2" fillId="35" borderId="11" xfId="0" applyFont="1" applyFill="1" applyBorder="1" applyAlignment="1">
      <alignment horizontal="center" vertical="center" wrapText="1"/>
    </xf>
    <xf numFmtId="0" fontId="0" fillId="33" borderId="13" xfId="0" applyFill="1" applyBorder="1" applyAlignment="1">
      <alignment horizontal="left" vertical="center" wrapText="1"/>
    </xf>
    <xf numFmtId="0" fontId="0" fillId="33" borderId="14" xfId="0" applyFill="1" applyBorder="1" applyAlignment="1">
      <alignment horizontal="left" vertical="center" wrapText="1"/>
    </xf>
    <xf numFmtId="0" fontId="0" fillId="33" borderId="10" xfId="0" applyFill="1" applyBorder="1" applyAlignment="1">
      <alignment horizontal="left" vertical="top" wrapText="1"/>
    </xf>
    <xf numFmtId="0" fontId="2" fillId="35" borderId="29" xfId="0" applyFont="1" applyFill="1" applyBorder="1" applyAlignment="1">
      <alignment horizontal="center" vertical="center"/>
    </xf>
    <xf numFmtId="0" fontId="2" fillId="35" borderId="11" xfId="0" applyFont="1" applyFill="1" applyBorder="1" applyAlignment="1">
      <alignment horizontal="center" vertical="center"/>
    </xf>
    <xf numFmtId="0" fontId="2" fillId="35" borderId="10" xfId="0" applyFont="1" applyFill="1" applyBorder="1" applyAlignment="1">
      <alignment horizontal="center" wrapText="1"/>
    </xf>
    <xf numFmtId="0" fontId="2" fillId="35" borderId="10" xfId="0" applyFont="1" applyFill="1" applyBorder="1" applyAlignment="1">
      <alignment horizontal="center" vertical="center" wrapText="1"/>
    </xf>
    <xf numFmtId="0" fontId="0" fillId="34" borderId="41" xfId="0" applyFill="1" applyBorder="1" applyAlignment="1">
      <alignment horizontal="left" vertical="top" wrapText="1"/>
    </xf>
    <xf numFmtId="0" fontId="0" fillId="34" borderId="30" xfId="0" applyFill="1" applyBorder="1" applyAlignment="1">
      <alignment horizontal="left" vertical="top" wrapText="1"/>
    </xf>
    <xf numFmtId="0" fontId="0" fillId="34" borderId="31" xfId="0" applyFill="1" applyBorder="1" applyAlignment="1">
      <alignment horizontal="left" vertical="top" wrapText="1"/>
    </xf>
    <xf numFmtId="0" fontId="56" fillId="33" borderId="46" xfId="0" applyFont="1" applyFill="1" applyBorder="1" applyAlignment="1">
      <alignment horizontal="left" vertical="top" wrapText="1"/>
    </xf>
    <xf numFmtId="0" fontId="56" fillId="33" borderId="42" xfId="0" applyFont="1" applyFill="1" applyBorder="1" applyAlignment="1">
      <alignment horizontal="left" vertical="top" wrapText="1"/>
    </xf>
    <xf numFmtId="0" fontId="56" fillId="33" borderId="38" xfId="0" applyFont="1" applyFill="1" applyBorder="1" applyAlignment="1">
      <alignment horizontal="left" vertical="top" wrapText="1"/>
    </xf>
    <xf numFmtId="0" fontId="2" fillId="34" borderId="40" xfId="0" applyFont="1" applyFill="1" applyBorder="1" applyAlignment="1">
      <alignment horizontal="center" vertical="center" textRotation="90"/>
    </xf>
    <xf numFmtId="0" fontId="2" fillId="34" borderId="45" xfId="0" applyFont="1" applyFill="1" applyBorder="1" applyAlignment="1">
      <alignment horizontal="center" vertical="center" textRotation="90"/>
    </xf>
    <xf numFmtId="0" fontId="2" fillId="34" borderId="39" xfId="0" applyFont="1" applyFill="1" applyBorder="1" applyAlignment="1">
      <alignment horizontal="center" vertical="center" textRotation="90"/>
    </xf>
    <xf numFmtId="0" fontId="2" fillId="34" borderId="10" xfId="0" applyFont="1" applyFill="1" applyBorder="1" applyAlignment="1">
      <alignment horizontal="center" wrapText="1"/>
    </xf>
  </cellXfs>
  <cellStyles count="1595">
    <cellStyle name="20% - Accent1 2" xfId="41" xr:uid="{00000000-0005-0000-0000-000000000000}"/>
    <cellStyle name="20% - Accent1 2 2" xfId="42" xr:uid="{00000000-0005-0000-0000-000001000000}"/>
    <cellStyle name="20% - Accent1 2 2 2" xfId="43" xr:uid="{00000000-0005-0000-0000-000002000000}"/>
    <cellStyle name="20% - Accent1 2 2 3" xfId="44" xr:uid="{00000000-0005-0000-0000-000003000000}"/>
    <cellStyle name="20% - Accent1 2 3" xfId="45" xr:uid="{00000000-0005-0000-0000-000004000000}"/>
    <cellStyle name="20% - Accent1 2 4" xfId="46" xr:uid="{00000000-0005-0000-0000-000005000000}"/>
    <cellStyle name="20% - Accent1 2 5" xfId="47" xr:uid="{00000000-0005-0000-0000-000006000000}"/>
    <cellStyle name="20% - Accent1 3" xfId="48" xr:uid="{00000000-0005-0000-0000-000007000000}"/>
    <cellStyle name="20% - Accent1 4" xfId="49" xr:uid="{00000000-0005-0000-0000-000008000000}"/>
    <cellStyle name="20% - Accent2 2" xfId="50" xr:uid="{00000000-0005-0000-0000-000009000000}"/>
    <cellStyle name="20% - Accent2 2 2" xfId="51" xr:uid="{00000000-0005-0000-0000-00000A000000}"/>
    <cellStyle name="20% - Accent2 2 2 2" xfId="52" xr:uid="{00000000-0005-0000-0000-00000B000000}"/>
    <cellStyle name="20% - Accent2 2 2 3" xfId="53" xr:uid="{00000000-0005-0000-0000-00000C000000}"/>
    <cellStyle name="20% - Accent2 2 3" xfId="54" xr:uid="{00000000-0005-0000-0000-00000D000000}"/>
    <cellStyle name="20% - Accent2 3" xfId="55" xr:uid="{00000000-0005-0000-0000-00000E000000}"/>
    <cellStyle name="20% - Accent2 4" xfId="56" xr:uid="{00000000-0005-0000-0000-00000F000000}"/>
    <cellStyle name="20% - Accent3 2" xfId="57" xr:uid="{00000000-0005-0000-0000-000010000000}"/>
    <cellStyle name="20% - Accent3 2 2" xfId="58" xr:uid="{00000000-0005-0000-0000-000011000000}"/>
    <cellStyle name="20% - Accent3 2 2 2" xfId="59" xr:uid="{00000000-0005-0000-0000-000012000000}"/>
    <cellStyle name="20% - Accent3 2 2 3" xfId="60" xr:uid="{00000000-0005-0000-0000-000013000000}"/>
    <cellStyle name="20% - Accent3 2 3" xfId="61" xr:uid="{00000000-0005-0000-0000-000014000000}"/>
    <cellStyle name="20% - Accent3 3" xfId="62" xr:uid="{00000000-0005-0000-0000-000015000000}"/>
    <cellStyle name="20% - Accent3 4" xfId="63" xr:uid="{00000000-0005-0000-0000-000016000000}"/>
    <cellStyle name="20% - Accent4 2" xfId="64" xr:uid="{00000000-0005-0000-0000-000017000000}"/>
    <cellStyle name="20% - Accent4 2 2" xfId="65" xr:uid="{00000000-0005-0000-0000-000018000000}"/>
    <cellStyle name="20% - Accent4 2 2 2" xfId="66" xr:uid="{00000000-0005-0000-0000-000019000000}"/>
    <cellStyle name="20% - Accent4 2 2 3" xfId="67" xr:uid="{00000000-0005-0000-0000-00001A000000}"/>
    <cellStyle name="20% - Accent4 2 3" xfId="68" xr:uid="{00000000-0005-0000-0000-00001B000000}"/>
    <cellStyle name="20% - Accent4 3" xfId="69" xr:uid="{00000000-0005-0000-0000-00001C000000}"/>
    <cellStyle name="20% - Accent4 4" xfId="70" xr:uid="{00000000-0005-0000-0000-00001D000000}"/>
    <cellStyle name="20% - Accent5" xfId="16" builtinId="46" customBuiltin="1"/>
    <cellStyle name="20% - Accent5 2" xfId="71" xr:uid="{00000000-0005-0000-0000-00001F000000}"/>
    <cellStyle name="20% - Accent5 2 2" xfId="72" xr:uid="{00000000-0005-0000-0000-000020000000}"/>
    <cellStyle name="20% - Accent5 3" xfId="73" xr:uid="{00000000-0005-0000-0000-000021000000}"/>
    <cellStyle name="20% - Accent6 2" xfId="74" xr:uid="{00000000-0005-0000-0000-000022000000}"/>
    <cellStyle name="20% - Accent6 2 2" xfId="75" xr:uid="{00000000-0005-0000-0000-000023000000}"/>
    <cellStyle name="20% - Accent6 2 3" xfId="76" xr:uid="{00000000-0005-0000-0000-000024000000}"/>
    <cellStyle name="20% - Accent6 2 4" xfId="77" xr:uid="{00000000-0005-0000-0000-000025000000}"/>
    <cellStyle name="20% - Accent6 3" xfId="78" xr:uid="{00000000-0005-0000-0000-000026000000}"/>
    <cellStyle name="20% - Accent6 4" xfId="79" xr:uid="{00000000-0005-0000-0000-000027000000}"/>
    <cellStyle name="40% - Accent1 2" xfId="80" xr:uid="{00000000-0005-0000-0000-000028000000}"/>
    <cellStyle name="40% - Accent1 2 2" xfId="81" xr:uid="{00000000-0005-0000-0000-000029000000}"/>
    <cellStyle name="40% - Accent1 2 3" xfId="82" xr:uid="{00000000-0005-0000-0000-00002A000000}"/>
    <cellStyle name="40% - Accent1 2 4" xfId="83" xr:uid="{00000000-0005-0000-0000-00002B000000}"/>
    <cellStyle name="40% - Accent1 3" xfId="84" xr:uid="{00000000-0005-0000-0000-00002C000000}"/>
    <cellStyle name="40% - Accent1 4" xfId="85" xr:uid="{00000000-0005-0000-0000-00002D000000}"/>
    <cellStyle name="40% - Accent2" xfId="12" builtinId="35" customBuiltin="1"/>
    <cellStyle name="40% - Accent2 2" xfId="86" xr:uid="{00000000-0005-0000-0000-00002F000000}"/>
    <cellStyle name="40% - Accent2 2 2" xfId="87" xr:uid="{00000000-0005-0000-0000-000030000000}"/>
    <cellStyle name="40% - Accent2 3" xfId="88" xr:uid="{00000000-0005-0000-0000-000031000000}"/>
    <cellStyle name="40% - Accent3 2" xfId="89" xr:uid="{00000000-0005-0000-0000-000032000000}"/>
    <cellStyle name="40% - Accent3 2 2" xfId="90" xr:uid="{00000000-0005-0000-0000-000033000000}"/>
    <cellStyle name="40% - Accent3 2 2 2" xfId="91" xr:uid="{00000000-0005-0000-0000-000034000000}"/>
    <cellStyle name="40% - Accent3 2 2 3" xfId="92" xr:uid="{00000000-0005-0000-0000-000035000000}"/>
    <cellStyle name="40% - Accent3 2 3" xfId="93" xr:uid="{00000000-0005-0000-0000-000036000000}"/>
    <cellStyle name="40% - Accent3 3" xfId="94" xr:uid="{00000000-0005-0000-0000-000037000000}"/>
    <cellStyle name="40% - Accent3 4" xfId="95" xr:uid="{00000000-0005-0000-0000-000038000000}"/>
    <cellStyle name="40% - Accent4 2" xfId="96" xr:uid="{00000000-0005-0000-0000-000039000000}"/>
    <cellStyle name="40% - Accent4 2 2" xfId="97" xr:uid="{00000000-0005-0000-0000-00003A000000}"/>
    <cellStyle name="40% - Accent4 2 3" xfId="98" xr:uid="{00000000-0005-0000-0000-00003B000000}"/>
    <cellStyle name="40% - Accent4 2 4" xfId="99" xr:uid="{00000000-0005-0000-0000-00003C000000}"/>
    <cellStyle name="40% - Accent4 3" xfId="100" xr:uid="{00000000-0005-0000-0000-00003D000000}"/>
    <cellStyle name="40% - Accent4 4" xfId="101" xr:uid="{00000000-0005-0000-0000-00003E000000}"/>
    <cellStyle name="40% - Accent5" xfId="17" builtinId="47" customBuiltin="1"/>
    <cellStyle name="40% - Accent5 2" xfId="102" xr:uid="{00000000-0005-0000-0000-000040000000}"/>
    <cellStyle name="40% - Accent5 2 2" xfId="103" xr:uid="{00000000-0005-0000-0000-000041000000}"/>
    <cellStyle name="40% - Accent5 3" xfId="104" xr:uid="{00000000-0005-0000-0000-000042000000}"/>
    <cellStyle name="40% - Accent6 2" xfId="105" xr:uid="{00000000-0005-0000-0000-000043000000}"/>
    <cellStyle name="40% - Accent6 2 2" xfId="106" xr:uid="{00000000-0005-0000-0000-000044000000}"/>
    <cellStyle name="40% - Accent6 2 3" xfId="107" xr:uid="{00000000-0005-0000-0000-000045000000}"/>
    <cellStyle name="40% - Accent6 2 4" xfId="108" xr:uid="{00000000-0005-0000-0000-000046000000}"/>
    <cellStyle name="40% - Accent6 3" xfId="109" xr:uid="{00000000-0005-0000-0000-000047000000}"/>
    <cellStyle name="40% - Accent6 4" xfId="110" xr:uid="{00000000-0005-0000-0000-000048000000}"/>
    <cellStyle name="60% - Accent1 2" xfId="111" xr:uid="{00000000-0005-0000-0000-000049000000}"/>
    <cellStyle name="60% - Accent1 2 2" xfId="112" xr:uid="{00000000-0005-0000-0000-00004A000000}"/>
    <cellStyle name="60% - Accent1 2 3" xfId="113" xr:uid="{00000000-0005-0000-0000-00004B000000}"/>
    <cellStyle name="60% - Accent1 3" xfId="114" xr:uid="{00000000-0005-0000-0000-00004C000000}"/>
    <cellStyle name="60% - Accent1 4" xfId="115" xr:uid="{00000000-0005-0000-0000-00004D000000}"/>
    <cellStyle name="60% - Accent2" xfId="13" builtinId="36" customBuiltin="1"/>
    <cellStyle name="60% - Accent2 2" xfId="116" xr:uid="{00000000-0005-0000-0000-00004F000000}"/>
    <cellStyle name="60% - Accent2 3" xfId="117" xr:uid="{00000000-0005-0000-0000-000050000000}"/>
    <cellStyle name="60% - Accent3 2" xfId="118" xr:uid="{00000000-0005-0000-0000-000051000000}"/>
    <cellStyle name="60% - Accent3 2 2" xfId="119" xr:uid="{00000000-0005-0000-0000-000052000000}"/>
    <cellStyle name="60% - Accent3 2 2 2" xfId="120" xr:uid="{00000000-0005-0000-0000-000053000000}"/>
    <cellStyle name="60% - Accent3 3" xfId="121" xr:uid="{00000000-0005-0000-0000-000054000000}"/>
    <cellStyle name="60% - Accent3 4" xfId="122" xr:uid="{00000000-0005-0000-0000-000055000000}"/>
    <cellStyle name="60% - Accent4 2" xfId="123" xr:uid="{00000000-0005-0000-0000-000056000000}"/>
    <cellStyle name="60% - Accent4 2 2" xfId="124" xr:uid="{00000000-0005-0000-0000-000057000000}"/>
    <cellStyle name="60% - Accent4 2 2 2" xfId="125" xr:uid="{00000000-0005-0000-0000-000058000000}"/>
    <cellStyle name="60% - Accent4 3" xfId="126" xr:uid="{00000000-0005-0000-0000-000059000000}"/>
    <cellStyle name="60% - Accent4 4" xfId="127" xr:uid="{00000000-0005-0000-0000-00005A000000}"/>
    <cellStyle name="60% - Accent5" xfId="18" builtinId="48" customBuiltin="1"/>
    <cellStyle name="60% - Accent5 2" xfId="128" xr:uid="{00000000-0005-0000-0000-00005C000000}"/>
    <cellStyle name="60% - Accent5 3" xfId="129" xr:uid="{00000000-0005-0000-0000-00005D000000}"/>
    <cellStyle name="60% - Accent6 2" xfId="130" xr:uid="{00000000-0005-0000-0000-00005E000000}"/>
    <cellStyle name="60% - Accent6 2 2" xfId="131" xr:uid="{00000000-0005-0000-0000-00005F000000}"/>
    <cellStyle name="60% - Accent6 2 2 2" xfId="132" xr:uid="{00000000-0005-0000-0000-000060000000}"/>
    <cellStyle name="60% - Accent6 3" xfId="133" xr:uid="{00000000-0005-0000-0000-000061000000}"/>
    <cellStyle name="60% - Accent6 4" xfId="134" xr:uid="{00000000-0005-0000-0000-000062000000}"/>
    <cellStyle name="Accent1 2" xfId="135" xr:uid="{00000000-0005-0000-0000-000063000000}"/>
    <cellStyle name="Accent1 2 2" xfId="136" xr:uid="{00000000-0005-0000-0000-000064000000}"/>
    <cellStyle name="Accent1 2 3" xfId="137" xr:uid="{00000000-0005-0000-0000-000065000000}"/>
    <cellStyle name="Accent1 3" xfId="138" xr:uid="{00000000-0005-0000-0000-000066000000}"/>
    <cellStyle name="Accent1 4" xfId="139" xr:uid="{00000000-0005-0000-0000-000067000000}"/>
    <cellStyle name="Accent2" xfId="11" builtinId="33" customBuiltin="1"/>
    <cellStyle name="Accent2 2" xfId="140" xr:uid="{00000000-0005-0000-0000-000069000000}"/>
    <cellStyle name="Accent2 3" xfId="141" xr:uid="{00000000-0005-0000-0000-00006A000000}"/>
    <cellStyle name="Accent3" xfId="14" builtinId="37" customBuiltin="1"/>
    <cellStyle name="Accent3 2" xfId="142" xr:uid="{00000000-0005-0000-0000-00006C000000}"/>
    <cellStyle name="Accent3 3" xfId="143" xr:uid="{00000000-0005-0000-0000-00006D000000}"/>
    <cellStyle name="Accent4 2" xfId="144" xr:uid="{00000000-0005-0000-0000-00006E000000}"/>
    <cellStyle name="Accent4 2 2" xfId="145" xr:uid="{00000000-0005-0000-0000-00006F000000}"/>
    <cellStyle name="Accent4 2 3" xfId="146" xr:uid="{00000000-0005-0000-0000-000070000000}"/>
    <cellStyle name="Accent4 3" xfId="147" xr:uid="{00000000-0005-0000-0000-000071000000}"/>
    <cellStyle name="Accent4 4" xfId="148" xr:uid="{00000000-0005-0000-0000-000072000000}"/>
    <cellStyle name="Accent5" xfId="15" builtinId="45" customBuiltin="1"/>
    <cellStyle name="Accent5 2" xfId="149" xr:uid="{00000000-0005-0000-0000-000074000000}"/>
    <cellStyle name="Accent5 3" xfId="150" xr:uid="{00000000-0005-0000-0000-000075000000}"/>
    <cellStyle name="Accent6 2" xfId="151" xr:uid="{00000000-0005-0000-0000-000076000000}"/>
    <cellStyle name="Accent6 2 2" xfId="152" xr:uid="{00000000-0005-0000-0000-000077000000}"/>
    <cellStyle name="Accent6 2 3" xfId="153" xr:uid="{00000000-0005-0000-0000-000078000000}"/>
    <cellStyle name="Accent6 3" xfId="154" xr:uid="{00000000-0005-0000-0000-000079000000}"/>
    <cellStyle name="Accent6 4" xfId="155" xr:uid="{00000000-0005-0000-0000-00007A000000}"/>
    <cellStyle name="Bad" xfId="5" builtinId="27" customBuiltin="1"/>
    <cellStyle name="Bad 2" xfId="156" xr:uid="{00000000-0005-0000-0000-00007C000000}"/>
    <cellStyle name="Bad 3" xfId="157" xr:uid="{00000000-0005-0000-0000-00007D000000}"/>
    <cellStyle name="Calculation 2" xfId="158" xr:uid="{00000000-0005-0000-0000-00007E000000}"/>
    <cellStyle name="Calculation 2 2" xfId="159" xr:uid="{00000000-0005-0000-0000-00007F000000}"/>
    <cellStyle name="Calculation 2 3" xfId="160" xr:uid="{00000000-0005-0000-0000-000080000000}"/>
    <cellStyle name="Calculation 3" xfId="161" xr:uid="{00000000-0005-0000-0000-000081000000}"/>
    <cellStyle name="Calculation 4" xfId="162" xr:uid="{00000000-0005-0000-0000-000082000000}"/>
    <cellStyle name="Calculation 5" xfId="163" xr:uid="{00000000-0005-0000-0000-000083000000}"/>
    <cellStyle name="Calculation 6" xfId="164" xr:uid="{00000000-0005-0000-0000-000084000000}"/>
    <cellStyle name="Calculation 6 2" xfId="165" xr:uid="{00000000-0005-0000-0000-000085000000}"/>
    <cellStyle name="Calculation 6 3" xfId="166" xr:uid="{00000000-0005-0000-0000-000086000000}"/>
    <cellStyle name="Calculation 7" xfId="167" xr:uid="{00000000-0005-0000-0000-000087000000}"/>
    <cellStyle name="Check Cell" xfId="8" builtinId="23" customBuiltin="1"/>
    <cellStyle name="Check Cell 2" xfId="168" xr:uid="{00000000-0005-0000-0000-000089000000}"/>
    <cellStyle name="Check Cell 3" xfId="169" xr:uid="{00000000-0005-0000-0000-00008A000000}"/>
    <cellStyle name="Check Cell 3 2" xfId="170" xr:uid="{00000000-0005-0000-0000-00008B000000}"/>
    <cellStyle name="Check Cell 3 2 10" xfId="171" xr:uid="{00000000-0005-0000-0000-00008C000000}"/>
    <cellStyle name="Check Cell 3 2 11" xfId="172" xr:uid="{00000000-0005-0000-0000-00008D000000}"/>
    <cellStyle name="Check Cell 3 2 12" xfId="173" xr:uid="{00000000-0005-0000-0000-00008E000000}"/>
    <cellStyle name="Check Cell 3 2 13" xfId="174" xr:uid="{00000000-0005-0000-0000-00008F000000}"/>
    <cellStyle name="Check Cell 3 2 14" xfId="175" xr:uid="{00000000-0005-0000-0000-000090000000}"/>
    <cellStyle name="Check Cell 3 2 15" xfId="176" xr:uid="{00000000-0005-0000-0000-000091000000}"/>
    <cellStyle name="Check Cell 3 2 16" xfId="177" xr:uid="{00000000-0005-0000-0000-000092000000}"/>
    <cellStyle name="Check Cell 3 2 17" xfId="178" xr:uid="{00000000-0005-0000-0000-000093000000}"/>
    <cellStyle name="Check Cell 3 2 18" xfId="179" xr:uid="{00000000-0005-0000-0000-000094000000}"/>
    <cellStyle name="Check Cell 3 2 19" xfId="180" xr:uid="{00000000-0005-0000-0000-000095000000}"/>
    <cellStyle name="Check Cell 3 2 2" xfId="181" xr:uid="{00000000-0005-0000-0000-000096000000}"/>
    <cellStyle name="Check Cell 3 2 2 2" xfId="182" xr:uid="{00000000-0005-0000-0000-000097000000}"/>
    <cellStyle name="Check Cell 3 2 20" xfId="183" xr:uid="{00000000-0005-0000-0000-000098000000}"/>
    <cellStyle name="Check Cell 3 2 3" xfId="184" xr:uid="{00000000-0005-0000-0000-000099000000}"/>
    <cellStyle name="Check Cell 3 2 4" xfId="185" xr:uid="{00000000-0005-0000-0000-00009A000000}"/>
    <cellStyle name="Check Cell 3 2 5" xfId="186" xr:uid="{00000000-0005-0000-0000-00009B000000}"/>
    <cellStyle name="Check Cell 3 2 6" xfId="187" xr:uid="{00000000-0005-0000-0000-00009C000000}"/>
    <cellStyle name="Check Cell 3 2 7" xfId="188" xr:uid="{00000000-0005-0000-0000-00009D000000}"/>
    <cellStyle name="Check Cell 3 2 8" xfId="189" xr:uid="{00000000-0005-0000-0000-00009E000000}"/>
    <cellStyle name="Check Cell 3 2 9" xfId="190" xr:uid="{00000000-0005-0000-0000-00009F000000}"/>
    <cellStyle name="Code" xfId="191" xr:uid="{00000000-0005-0000-0000-0000A0000000}"/>
    <cellStyle name="Comma" xfId="3" builtinId="3"/>
    <cellStyle name="Comma [1]" xfId="192" xr:uid="{00000000-0005-0000-0000-0000A2000000}"/>
    <cellStyle name="Comma [1] 2" xfId="193" xr:uid="{00000000-0005-0000-0000-0000A3000000}"/>
    <cellStyle name="Comma [1] 2 2" xfId="194" xr:uid="{00000000-0005-0000-0000-0000A4000000}"/>
    <cellStyle name="Comma [2]" xfId="195" xr:uid="{00000000-0005-0000-0000-0000A5000000}"/>
    <cellStyle name="Comma [2] 2" xfId="196" xr:uid="{00000000-0005-0000-0000-0000A6000000}"/>
    <cellStyle name="Comma [2] 2 2" xfId="197" xr:uid="{00000000-0005-0000-0000-0000A7000000}"/>
    <cellStyle name="Comma [3]" xfId="198" xr:uid="{00000000-0005-0000-0000-0000A8000000}"/>
    <cellStyle name="Comma [3] 2" xfId="199" xr:uid="{00000000-0005-0000-0000-0000A9000000}"/>
    <cellStyle name="Comma [3] 2 2" xfId="200" xr:uid="{00000000-0005-0000-0000-0000AA000000}"/>
    <cellStyle name="Comma 10" xfId="201" xr:uid="{00000000-0005-0000-0000-0000AB000000}"/>
    <cellStyle name="Comma 10 2" xfId="202" xr:uid="{00000000-0005-0000-0000-0000AC000000}"/>
    <cellStyle name="Comma 10 3" xfId="203" xr:uid="{00000000-0005-0000-0000-0000AD000000}"/>
    <cellStyle name="Comma 10 3 2" xfId="204" xr:uid="{00000000-0005-0000-0000-0000AE000000}"/>
    <cellStyle name="Comma 10 3 2 2" xfId="205" xr:uid="{00000000-0005-0000-0000-0000AF000000}"/>
    <cellStyle name="Comma 10 3 3" xfId="206" xr:uid="{00000000-0005-0000-0000-0000B0000000}"/>
    <cellStyle name="Comma 100" xfId="207" xr:uid="{00000000-0005-0000-0000-0000B1000000}"/>
    <cellStyle name="Comma 101" xfId="208" xr:uid="{00000000-0005-0000-0000-0000B2000000}"/>
    <cellStyle name="Comma 102" xfId="209" xr:uid="{00000000-0005-0000-0000-0000B3000000}"/>
    <cellStyle name="Comma 103" xfId="210" xr:uid="{00000000-0005-0000-0000-0000B4000000}"/>
    <cellStyle name="Comma 104" xfId="211" xr:uid="{00000000-0005-0000-0000-0000B5000000}"/>
    <cellStyle name="Comma 105" xfId="212" xr:uid="{00000000-0005-0000-0000-0000B6000000}"/>
    <cellStyle name="Comma 106" xfId="213" xr:uid="{00000000-0005-0000-0000-0000B7000000}"/>
    <cellStyle name="Comma 107" xfId="214" xr:uid="{00000000-0005-0000-0000-0000B8000000}"/>
    <cellStyle name="Comma 108" xfId="215" xr:uid="{00000000-0005-0000-0000-0000B9000000}"/>
    <cellStyle name="Comma 109" xfId="216" xr:uid="{00000000-0005-0000-0000-0000BA000000}"/>
    <cellStyle name="Comma 11" xfId="217" xr:uid="{00000000-0005-0000-0000-0000BB000000}"/>
    <cellStyle name="Comma 11 2" xfId="218" xr:uid="{00000000-0005-0000-0000-0000BC000000}"/>
    <cellStyle name="Comma 11 3" xfId="219" xr:uid="{00000000-0005-0000-0000-0000BD000000}"/>
    <cellStyle name="Comma 11 3 2" xfId="220" xr:uid="{00000000-0005-0000-0000-0000BE000000}"/>
    <cellStyle name="Comma 11 3 2 2" xfId="221" xr:uid="{00000000-0005-0000-0000-0000BF000000}"/>
    <cellStyle name="Comma 11 3 3" xfId="222" xr:uid="{00000000-0005-0000-0000-0000C0000000}"/>
    <cellStyle name="Comma 110" xfId="223" xr:uid="{00000000-0005-0000-0000-0000C1000000}"/>
    <cellStyle name="Comma 111" xfId="224" xr:uid="{00000000-0005-0000-0000-0000C2000000}"/>
    <cellStyle name="Comma 112" xfId="225" xr:uid="{00000000-0005-0000-0000-0000C3000000}"/>
    <cellStyle name="Comma 113" xfId="226" xr:uid="{00000000-0005-0000-0000-0000C4000000}"/>
    <cellStyle name="Comma 12" xfId="227" xr:uid="{00000000-0005-0000-0000-0000C5000000}"/>
    <cellStyle name="Comma 12 2" xfId="228" xr:uid="{00000000-0005-0000-0000-0000C6000000}"/>
    <cellStyle name="Comma 12 3" xfId="229" xr:uid="{00000000-0005-0000-0000-0000C7000000}"/>
    <cellStyle name="Comma 13" xfId="230" xr:uid="{00000000-0005-0000-0000-0000C8000000}"/>
    <cellStyle name="Comma 13 2" xfId="231" xr:uid="{00000000-0005-0000-0000-0000C9000000}"/>
    <cellStyle name="Comma 13 3" xfId="232" xr:uid="{00000000-0005-0000-0000-0000CA000000}"/>
    <cellStyle name="Comma 14" xfId="233" xr:uid="{00000000-0005-0000-0000-0000CB000000}"/>
    <cellStyle name="Comma 14 2" xfId="234" xr:uid="{00000000-0005-0000-0000-0000CC000000}"/>
    <cellStyle name="Comma 14 2 2" xfId="235" xr:uid="{00000000-0005-0000-0000-0000CD000000}"/>
    <cellStyle name="Comma 14 3" xfId="236" xr:uid="{00000000-0005-0000-0000-0000CE000000}"/>
    <cellStyle name="Comma 14 3 2" xfId="237" xr:uid="{00000000-0005-0000-0000-0000CF000000}"/>
    <cellStyle name="Comma 15" xfId="238" xr:uid="{00000000-0005-0000-0000-0000D0000000}"/>
    <cellStyle name="Comma 15 2" xfId="239" xr:uid="{00000000-0005-0000-0000-0000D1000000}"/>
    <cellStyle name="Comma 15 3" xfId="240" xr:uid="{00000000-0005-0000-0000-0000D2000000}"/>
    <cellStyle name="Comma 16" xfId="241" xr:uid="{00000000-0005-0000-0000-0000D3000000}"/>
    <cellStyle name="Comma 16 2" xfId="242" xr:uid="{00000000-0005-0000-0000-0000D4000000}"/>
    <cellStyle name="Comma 16 3" xfId="243" xr:uid="{00000000-0005-0000-0000-0000D5000000}"/>
    <cellStyle name="Comma 17" xfId="244" xr:uid="{00000000-0005-0000-0000-0000D6000000}"/>
    <cellStyle name="Comma 17 2" xfId="245" xr:uid="{00000000-0005-0000-0000-0000D7000000}"/>
    <cellStyle name="Comma 18" xfId="246" xr:uid="{00000000-0005-0000-0000-0000D8000000}"/>
    <cellStyle name="Comma 18 2" xfId="247" xr:uid="{00000000-0005-0000-0000-0000D9000000}"/>
    <cellStyle name="Comma 19" xfId="248" xr:uid="{00000000-0005-0000-0000-0000DA000000}"/>
    <cellStyle name="Comma 19 2" xfId="249" xr:uid="{00000000-0005-0000-0000-0000DB000000}"/>
    <cellStyle name="Comma 2" xfId="20" xr:uid="{00000000-0005-0000-0000-0000DC000000}"/>
    <cellStyle name="Comma 2 2" xfId="21" xr:uid="{00000000-0005-0000-0000-0000DD000000}"/>
    <cellStyle name="Comma 2 3" xfId="22" xr:uid="{00000000-0005-0000-0000-0000DE000000}"/>
    <cellStyle name="Comma 2 3 2" xfId="251" xr:uid="{00000000-0005-0000-0000-0000DF000000}"/>
    <cellStyle name="Comma 2 3 3" xfId="252" xr:uid="{00000000-0005-0000-0000-0000E0000000}"/>
    <cellStyle name="Comma 2 3 4" xfId="250" xr:uid="{00000000-0005-0000-0000-0000E1000000}"/>
    <cellStyle name="Comma 2 4" xfId="253" xr:uid="{00000000-0005-0000-0000-0000E2000000}"/>
    <cellStyle name="Comma 2 4 2" xfId="254" xr:uid="{00000000-0005-0000-0000-0000E3000000}"/>
    <cellStyle name="Comma 2 4 2 2" xfId="255" xr:uid="{00000000-0005-0000-0000-0000E4000000}"/>
    <cellStyle name="Comma 2 4 2 2 2" xfId="256" xr:uid="{00000000-0005-0000-0000-0000E5000000}"/>
    <cellStyle name="Comma 2 4 2 3" xfId="257" xr:uid="{00000000-0005-0000-0000-0000E6000000}"/>
    <cellStyle name="Comma 2 4 3" xfId="258" xr:uid="{00000000-0005-0000-0000-0000E7000000}"/>
    <cellStyle name="Comma 2 5" xfId="259" xr:uid="{00000000-0005-0000-0000-0000E8000000}"/>
    <cellStyle name="Comma 20" xfId="260" xr:uid="{00000000-0005-0000-0000-0000E9000000}"/>
    <cellStyle name="Comma 20 2" xfId="261" xr:uid="{00000000-0005-0000-0000-0000EA000000}"/>
    <cellStyle name="Comma 20 3" xfId="262" xr:uid="{00000000-0005-0000-0000-0000EB000000}"/>
    <cellStyle name="Comma 20 4" xfId="263" xr:uid="{00000000-0005-0000-0000-0000EC000000}"/>
    <cellStyle name="Comma 21" xfId="264" xr:uid="{00000000-0005-0000-0000-0000ED000000}"/>
    <cellStyle name="Comma 21 2" xfId="265" xr:uid="{00000000-0005-0000-0000-0000EE000000}"/>
    <cellStyle name="Comma 22" xfId="266" xr:uid="{00000000-0005-0000-0000-0000EF000000}"/>
    <cellStyle name="Comma 22 2" xfId="267" xr:uid="{00000000-0005-0000-0000-0000F0000000}"/>
    <cellStyle name="Comma 23" xfId="268" xr:uid="{00000000-0005-0000-0000-0000F1000000}"/>
    <cellStyle name="Comma 23 2" xfId="269" xr:uid="{00000000-0005-0000-0000-0000F2000000}"/>
    <cellStyle name="Comma 24" xfId="270" xr:uid="{00000000-0005-0000-0000-0000F3000000}"/>
    <cellStyle name="Comma 24 2" xfId="271" xr:uid="{00000000-0005-0000-0000-0000F4000000}"/>
    <cellStyle name="Comma 25" xfId="272" xr:uid="{00000000-0005-0000-0000-0000F5000000}"/>
    <cellStyle name="Comma 26" xfId="273" xr:uid="{00000000-0005-0000-0000-0000F6000000}"/>
    <cellStyle name="Comma 26 2" xfId="274" xr:uid="{00000000-0005-0000-0000-0000F7000000}"/>
    <cellStyle name="Comma 27" xfId="275" xr:uid="{00000000-0005-0000-0000-0000F8000000}"/>
    <cellStyle name="Comma 27 2" xfId="276" xr:uid="{00000000-0005-0000-0000-0000F9000000}"/>
    <cellStyle name="Comma 28" xfId="277" xr:uid="{00000000-0005-0000-0000-0000FA000000}"/>
    <cellStyle name="Comma 28 2" xfId="278" xr:uid="{00000000-0005-0000-0000-0000FB000000}"/>
    <cellStyle name="Comma 29" xfId="279" xr:uid="{00000000-0005-0000-0000-0000FC000000}"/>
    <cellStyle name="Comma 3" xfId="280" xr:uid="{00000000-0005-0000-0000-0000FD000000}"/>
    <cellStyle name="Comma 3 2" xfId="281" xr:uid="{00000000-0005-0000-0000-0000FE000000}"/>
    <cellStyle name="Comma 3 3" xfId="282" xr:uid="{00000000-0005-0000-0000-0000FF000000}"/>
    <cellStyle name="Comma 3 3 2" xfId="283" xr:uid="{00000000-0005-0000-0000-000000010000}"/>
    <cellStyle name="Comma 3 3 3" xfId="284" xr:uid="{00000000-0005-0000-0000-000001010000}"/>
    <cellStyle name="Comma 3 4" xfId="285" xr:uid="{00000000-0005-0000-0000-000002010000}"/>
    <cellStyle name="Comma 3 5" xfId="286" xr:uid="{00000000-0005-0000-0000-000003010000}"/>
    <cellStyle name="Comma 3 5 2" xfId="287" xr:uid="{00000000-0005-0000-0000-000004010000}"/>
    <cellStyle name="Comma 30" xfId="288" xr:uid="{00000000-0005-0000-0000-000005010000}"/>
    <cellStyle name="Comma 31" xfId="289" xr:uid="{00000000-0005-0000-0000-000006010000}"/>
    <cellStyle name="Comma 32" xfId="290" xr:uid="{00000000-0005-0000-0000-000007010000}"/>
    <cellStyle name="Comma 33" xfId="291" xr:uid="{00000000-0005-0000-0000-000008010000}"/>
    <cellStyle name="Comma 34" xfId="292" xr:uid="{00000000-0005-0000-0000-000009010000}"/>
    <cellStyle name="Comma 35" xfId="293" xr:uid="{00000000-0005-0000-0000-00000A010000}"/>
    <cellStyle name="Comma 35 2" xfId="294" xr:uid="{00000000-0005-0000-0000-00000B010000}"/>
    <cellStyle name="Comma 36" xfId="295" xr:uid="{00000000-0005-0000-0000-00000C010000}"/>
    <cellStyle name="Comma 36 2" xfId="296" xr:uid="{00000000-0005-0000-0000-00000D010000}"/>
    <cellStyle name="Comma 37" xfId="297" xr:uid="{00000000-0005-0000-0000-00000E010000}"/>
    <cellStyle name="Comma 37 2" xfId="298" xr:uid="{00000000-0005-0000-0000-00000F010000}"/>
    <cellStyle name="Comma 37 3" xfId="299" xr:uid="{00000000-0005-0000-0000-000010010000}"/>
    <cellStyle name="Comma 38" xfId="300" xr:uid="{00000000-0005-0000-0000-000011010000}"/>
    <cellStyle name="Comma 38 2" xfId="301" xr:uid="{00000000-0005-0000-0000-000012010000}"/>
    <cellStyle name="Comma 39" xfId="302" xr:uid="{00000000-0005-0000-0000-000013010000}"/>
    <cellStyle name="Comma 4" xfId="303" xr:uid="{00000000-0005-0000-0000-000014010000}"/>
    <cellStyle name="Comma 4 2" xfId="304" xr:uid="{00000000-0005-0000-0000-000015010000}"/>
    <cellStyle name="Comma 4 2 2" xfId="305" xr:uid="{00000000-0005-0000-0000-000016010000}"/>
    <cellStyle name="Comma 4 3" xfId="306" xr:uid="{00000000-0005-0000-0000-000017010000}"/>
    <cellStyle name="Comma 4 3 2" xfId="307" xr:uid="{00000000-0005-0000-0000-000018010000}"/>
    <cellStyle name="Comma 4 3 3" xfId="308" xr:uid="{00000000-0005-0000-0000-000019010000}"/>
    <cellStyle name="Comma 40" xfId="309" xr:uid="{00000000-0005-0000-0000-00001A010000}"/>
    <cellStyle name="Comma 40 2" xfId="310" xr:uid="{00000000-0005-0000-0000-00001B010000}"/>
    <cellStyle name="Comma 41" xfId="311" xr:uid="{00000000-0005-0000-0000-00001C010000}"/>
    <cellStyle name="Comma 41 2" xfId="312" xr:uid="{00000000-0005-0000-0000-00001D010000}"/>
    <cellStyle name="Comma 42" xfId="313" xr:uid="{00000000-0005-0000-0000-00001E010000}"/>
    <cellStyle name="Comma 42 2" xfId="314" xr:uid="{00000000-0005-0000-0000-00001F010000}"/>
    <cellStyle name="Comma 43" xfId="315" xr:uid="{00000000-0005-0000-0000-000020010000}"/>
    <cellStyle name="Comma 43 2" xfId="316" xr:uid="{00000000-0005-0000-0000-000021010000}"/>
    <cellStyle name="Comma 44" xfId="317" xr:uid="{00000000-0005-0000-0000-000022010000}"/>
    <cellStyle name="Comma 44 2" xfId="318" xr:uid="{00000000-0005-0000-0000-000023010000}"/>
    <cellStyle name="Comma 45" xfId="319" xr:uid="{00000000-0005-0000-0000-000024010000}"/>
    <cellStyle name="Comma 45 2" xfId="320" xr:uid="{00000000-0005-0000-0000-000025010000}"/>
    <cellStyle name="Comma 46" xfId="321" xr:uid="{00000000-0005-0000-0000-000026010000}"/>
    <cellStyle name="Comma 46 2" xfId="322" xr:uid="{00000000-0005-0000-0000-000027010000}"/>
    <cellStyle name="Comma 47" xfId="323" xr:uid="{00000000-0005-0000-0000-000028010000}"/>
    <cellStyle name="Comma 47 2" xfId="324" xr:uid="{00000000-0005-0000-0000-000029010000}"/>
    <cellStyle name="Comma 48" xfId="325" xr:uid="{00000000-0005-0000-0000-00002A010000}"/>
    <cellStyle name="Comma 48 2" xfId="326" xr:uid="{00000000-0005-0000-0000-00002B010000}"/>
    <cellStyle name="Comma 49" xfId="327" xr:uid="{00000000-0005-0000-0000-00002C010000}"/>
    <cellStyle name="Comma 49 2" xfId="328" xr:uid="{00000000-0005-0000-0000-00002D010000}"/>
    <cellStyle name="Comma 5" xfId="329" xr:uid="{00000000-0005-0000-0000-00002E010000}"/>
    <cellStyle name="Comma 5 2" xfId="330" xr:uid="{00000000-0005-0000-0000-00002F010000}"/>
    <cellStyle name="Comma 5 3" xfId="331" xr:uid="{00000000-0005-0000-0000-000030010000}"/>
    <cellStyle name="Comma 5 3 2" xfId="332" xr:uid="{00000000-0005-0000-0000-000031010000}"/>
    <cellStyle name="Comma 5 4" xfId="333" xr:uid="{00000000-0005-0000-0000-000032010000}"/>
    <cellStyle name="Comma 50" xfId="334" xr:uid="{00000000-0005-0000-0000-000033010000}"/>
    <cellStyle name="Comma 50 2" xfId="335" xr:uid="{00000000-0005-0000-0000-000034010000}"/>
    <cellStyle name="Comma 51" xfId="336" xr:uid="{00000000-0005-0000-0000-000035010000}"/>
    <cellStyle name="Comma 52" xfId="337" xr:uid="{00000000-0005-0000-0000-000036010000}"/>
    <cellStyle name="Comma 53" xfId="338" xr:uid="{00000000-0005-0000-0000-000037010000}"/>
    <cellStyle name="Comma 53 2" xfId="339" xr:uid="{00000000-0005-0000-0000-000038010000}"/>
    <cellStyle name="Comma 54" xfId="340" xr:uid="{00000000-0005-0000-0000-000039010000}"/>
    <cellStyle name="Comma 54 2" xfId="341" xr:uid="{00000000-0005-0000-0000-00003A010000}"/>
    <cellStyle name="Comma 55" xfId="342" xr:uid="{00000000-0005-0000-0000-00003B010000}"/>
    <cellStyle name="Comma 55 2" xfId="343" xr:uid="{00000000-0005-0000-0000-00003C010000}"/>
    <cellStyle name="Comma 56" xfId="344" xr:uid="{00000000-0005-0000-0000-00003D010000}"/>
    <cellStyle name="Comma 56 2" xfId="345" xr:uid="{00000000-0005-0000-0000-00003E010000}"/>
    <cellStyle name="Comma 57" xfId="346" xr:uid="{00000000-0005-0000-0000-00003F010000}"/>
    <cellStyle name="Comma 57 2" xfId="347" xr:uid="{00000000-0005-0000-0000-000040010000}"/>
    <cellStyle name="Comma 58" xfId="348" xr:uid="{00000000-0005-0000-0000-000041010000}"/>
    <cellStyle name="Comma 59" xfId="349" xr:uid="{00000000-0005-0000-0000-000042010000}"/>
    <cellStyle name="Comma 6" xfId="350" xr:uid="{00000000-0005-0000-0000-000043010000}"/>
    <cellStyle name="Comma 6 2" xfId="351" xr:uid="{00000000-0005-0000-0000-000044010000}"/>
    <cellStyle name="Comma 6 2 2" xfId="352" xr:uid="{00000000-0005-0000-0000-000045010000}"/>
    <cellStyle name="Comma 6 3" xfId="353" xr:uid="{00000000-0005-0000-0000-000046010000}"/>
    <cellStyle name="Comma 6 3 2" xfId="354" xr:uid="{00000000-0005-0000-0000-000047010000}"/>
    <cellStyle name="Comma 60" xfId="355" xr:uid="{00000000-0005-0000-0000-000048010000}"/>
    <cellStyle name="Comma 61" xfId="356" xr:uid="{00000000-0005-0000-0000-000049010000}"/>
    <cellStyle name="Comma 62" xfId="357" xr:uid="{00000000-0005-0000-0000-00004A010000}"/>
    <cellStyle name="Comma 63" xfId="358" xr:uid="{00000000-0005-0000-0000-00004B010000}"/>
    <cellStyle name="Comma 64" xfId="359" xr:uid="{00000000-0005-0000-0000-00004C010000}"/>
    <cellStyle name="Comma 65" xfId="360" xr:uid="{00000000-0005-0000-0000-00004D010000}"/>
    <cellStyle name="Comma 66" xfId="361" xr:uid="{00000000-0005-0000-0000-00004E010000}"/>
    <cellStyle name="Comma 67" xfId="362" xr:uid="{00000000-0005-0000-0000-00004F010000}"/>
    <cellStyle name="Comma 68" xfId="363" xr:uid="{00000000-0005-0000-0000-000050010000}"/>
    <cellStyle name="Comma 69" xfId="364" xr:uid="{00000000-0005-0000-0000-000051010000}"/>
    <cellStyle name="Comma 7" xfId="365" xr:uid="{00000000-0005-0000-0000-000052010000}"/>
    <cellStyle name="Comma 7 2" xfId="366" xr:uid="{00000000-0005-0000-0000-000053010000}"/>
    <cellStyle name="Comma 7 3" xfId="367" xr:uid="{00000000-0005-0000-0000-000054010000}"/>
    <cellStyle name="Comma 7 3 2" xfId="368" xr:uid="{00000000-0005-0000-0000-000055010000}"/>
    <cellStyle name="Comma 7 3 2 2" xfId="369" xr:uid="{00000000-0005-0000-0000-000056010000}"/>
    <cellStyle name="Comma 7 3 2 3" xfId="370" xr:uid="{00000000-0005-0000-0000-000057010000}"/>
    <cellStyle name="Comma 7 3 3" xfId="371" xr:uid="{00000000-0005-0000-0000-000058010000}"/>
    <cellStyle name="Comma 7 3 4" xfId="372" xr:uid="{00000000-0005-0000-0000-000059010000}"/>
    <cellStyle name="Comma 70" xfId="373" xr:uid="{00000000-0005-0000-0000-00005A010000}"/>
    <cellStyle name="Comma 71" xfId="374" xr:uid="{00000000-0005-0000-0000-00005B010000}"/>
    <cellStyle name="Comma 72" xfId="375" xr:uid="{00000000-0005-0000-0000-00005C010000}"/>
    <cellStyle name="Comma 73" xfId="376" xr:uid="{00000000-0005-0000-0000-00005D010000}"/>
    <cellStyle name="Comma 74" xfId="377" xr:uid="{00000000-0005-0000-0000-00005E010000}"/>
    <cellStyle name="Comma 75" xfId="378" xr:uid="{00000000-0005-0000-0000-00005F010000}"/>
    <cellStyle name="Comma 76" xfId="379" xr:uid="{00000000-0005-0000-0000-000060010000}"/>
    <cellStyle name="Comma 77" xfId="380" xr:uid="{00000000-0005-0000-0000-000061010000}"/>
    <cellStyle name="Comma 78" xfId="381" xr:uid="{00000000-0005-0000-0000-000062010000}"/>
    <cellStyle name="Comma 79" xfId="382" xr:uid="{00000000-0005-0000-0000-000063010000}"/>
    <cellStyle name="Comma 8" xfId="383" xr:uid="{00000000-0005-0000-0000-000064010000}"/>
    <cellStyle name="Comma 8 2" xfId="384" xr:uid="{00000000-0005-0000-0000-000065010000}"/>
    <cellStyle name="Comma 8 3" xfId="385" xr:uid="{00000000-0005-0000-0000-000066010000}"/>
    <cellStyle name="Comma 8 3 2" xfId="386" xr:uid="{00000000-0005-0000-0000-000067010000}"/>
    <cellStyle name="Comma 8 3 2 2" xfId="387" xr:uid="{00000000-0005-0000-0000-000068010000}"/>
    <cellStyle name="Comma 8 3 3" xfId="388" xr:uid="{00000000-0005-0000-0000-000069010000}"/>
    <cellStyle name="Comma 80" xfId="389" xr:uid="{00000000-0005-0000-0000-00006A010000}"/>
    <cellStyle name="Comma 81" xfId="390" xr:uid="{00000000-0005-0000-0000-00006B010000}"/>
    <cellStyle name="Comma 82" xfId="391" xr:uid="{00000000-0005-0000-0000-00006C010000}"/>
    <cellStyle name="Comma 83" xfId="392" xr:uid="{00000000-0005-0000-0000-00006D010000}"/>
    <cellStyle name="Comma 84" xfId="393" xr:uid="{00000000-0005-0000-0000-00006E010000}"/>
    <cellStyle name="Comma 85" xfId="394" xr:uid="{00000000-0005-0000-0000-00006F010000}"/>
    <cellStyle name="Comma 86" xfId="395" xr:uid="{00000000-0005-0000-0000-000070010000}"/>
    <cellStyle name="Comma 87" xfId="396" xr:uid="{00000000-0005-0000-0000-000071010000}"/>
    <cellStyle name="Comma 88" xfId="397" xr:uid="{00000000-0005-0000-0000-000072010000}"/>
    <cellStyle name="Comma 89" xfId="398" xr:uid="{00000000-0005-0000-0000-000073010000}"/>
    <cellStyle name="Comma 9" xfId="399" xr:uid="{00000000-0005-0000-0000-000074010000}"/>
    <cellStyle name="Comma 9 2" xfId="400" xr:uid="{00000000-0005-0000-0000-000075010000}"/>
    <cellStyle name="Comma 9 3" xfId="401" xr:uid="{00000000-0005-0000-0000-000076010000}"/>
    <cellStyle name="Comma 9 3 2" xfId="402" xr:uid="{00000000-0005-0000-0000-000077010000}"/>
    <cellStyle name="Comma 9 3 2 2" xfId="403" xr:uid="{00000000-0005-0000-0000-000078010000}"/>
    <cellStyle name="Comma 9 3 3" xfId="404" xr:uid="{00000000-0005-0000-0000-000079010000}"/>
    <cellStyle name="Comma 90" xfId="405" xr:uid="{00000000-0005-0000-0000-00007A010000}"/>
    <cellStyle name="Comma 91" xfId="406" xr:uid="{00000000-0005-0000-0000-00007B010000}"/>
    <cellStyle name="Comma 92" xfId="407" xr:uid="{00000000-0005-0000-0000-00007C010000}"/>
    <cellStyle name="Comma 93" xfId="408" xr:uid="{00000000-0005-0000-0000-00007D010000}"/>
    <cellStyle name="Comma 94" xfId="409" xr:uid="{00000000-0005-0000-0000-00007E010000}"/>
    <cellStyle name="Comma 95" xfId="410" xr:uid="{00000000-0005-0000-0000-00007F010000}"/>
    <cellStyle name="Comma 96" xfId="411" xr:uid="{00000000-0005-0000-0000-000080010000}"/>
    <cellStyle name="Comma 97" xfId="412" xr:uid="{00000000-0005-0000-0000-000081010000}"/>
    <cellStyle name="Comma 98" xfId="413" xr:uid="{00000000-0005-0000-0000-000082010000}"/>
    <cellStyle name="Comma 99" xfId="414" xr:uid="{00000000-0005-0000-0000-000083010000}"/>
    <cellStyle name="Comment" xfId="415" xr:uid="{00000000-0005-0000-0000-000084010000}"/>
    <cellStyle name="Currency [1]" xfId="416" xr:uid="{00000000-0005-0000-0000-000085010000}"/>
    <cellStyle name="Currency [1] 2" xfId="417" xr:uid="{00000000-0005-0000-0000-000086010000}"/>
    <cellStyle name="Currency [1] 2 2" xfId="418" xr:uid="{00000000-0005-0000-0000-000087010000}"/>
    <cellStyle name="Currency [2]" xfId="419" xr:uid="{00000000-0005-0000-0000-000088010000}"/>
    <cellStyle name="Currency [2] 2" xfId="420" xr:uid="{00000000-0005-0000-0000-000089010000}"/>
    <cellStyle name="Currency [2] 2 2" xfId="421" xr:uid="{00000000-0005-0000-0000-00008A010000}"/>
    <cellStyle name="Currency 10" xfId="422" xr:uid="{00000000-0005-0000-0000-00008B010000}"/>
    <cellStyle name="Currency 10 2" xfId="423" xr:uid="{00000000-0005-0000-0000-00008C010000}"/>
    <cellStyle name="Currency 10 3" xfId="424" xr:uid="{00000000-0005-0000-0000-00008D010000}"/>
    <cellStyle name="Currency 100" xfId="425" xr:uid="{00000000-0005-0000-0000-00008E010000}"/>
    <cellStyle name="Currency 101" xfId="426" xr:uid="{00000000-0005-0000-0000-00008F010000}"/>
    <cellStyle name="Currency 102" xfId="427" xr:uid="{00000000-0005-0000-0000-000090010000}"/>
    <cellStyle name="Currency 103" xfId="428" xr:uid="{00000000-0005-0000-0000-000091010000}"/>
    <cellStyle name="Currency 104" xfId="429" xr:uid="{00000000-0005-0000-0000-000092010000}"/>
    <cellStyle name="Currency 105" xfId="430" xr:uid="{00000000-0005-0000-0000-000093010000}"/>
    <cellStyle name="Currency 106" xfId="431" xr:uid="{00000000-0005-0000-0000-000094010000}"/>
    <cellStyle name="Currency 107" xfId="432" xr:uid="{00000000-0005-0000-0000-000095010000}"/>
    <cellStyle name="Currency 108" xfId="433" xr:uid="{00000000-0005-0000-0000-000096010000}"/>
    <cellStyle name="Currency 109" xfId="434" xr:uid="{00000000-0005-0000-0000-000097010000}"/>
    <cellStyle name="Currency 11" xfId="435" xr:uid="{00000000-0005-0000-0000-000098010000}"/>
    <cellStyle name="Currency 11 2" xfId="436" xr:uid="{00000000-0005-0000-0000-000099010000}"/>
    <cellStyle name="Currency 110" xfId="437" xr:uid="{00000000-0005-0000-0000-00009A010000}"/>
    <cellStyle name="Currency 111" xfId="438" xr:uid="{00000000-0005-0000-0000-00009B010000}"/>
    <cellStyle name="Currency 112" xfId="439" xr:uid="{00000000-0005-0000-0000-00009C010000}"/>
    <cellStyle name="Currency 12" xfId="440" xr:uid="{00000000-0005-0000-0000-00009D010000}"/>
    <cellStyle name="Currency 12 2" xfId="441" xr:uid="{00000000-0005-0000-0000-00009E010000}"/>
    <cellStyle name="Currency 13" xfId="442" xr:uid="{00000000-0005-0000-0000-00009F010000}"/>
    <cellStyle name="Currency 13 2" xfId="443" xr:uid="{00000000-0005-0000-0000-0000A0010000}"/>
    <cellStyle name="Currency 14" xfId="444" xr:uid="{00000000-0005-0000-0000-0000A1010000}"/>
    <cellStyle name="Currency 14 2" xfId="445" xr:uid="{00000000-0005-0000-0000-0000A2010000}"/>
    <cellStyle name="Currency 15" xfId="446" xr:uid="{00000000-0005-0000-0000-0000A3010000}"/>
    <cellStyle name="Currency 15 2" xfId="447" xr:uid="{00000000-0005-0000-0000-0000A4010000}"/>
    <cellStyle name="Currency 16" xfId="448" xr:uid="{00000000-0005-0000-0000-0000A5010000}"/>
    <cellStyle name="Currency 16 2" xfId="449" xr:uid="{00000000-0005-0000-0000-0000A6010000}"/>
    <cellStyle name="Currency 17" xfId="450" xr:uid="{00000000-0005-0000-0000-0000A7010000}"/>
    <cellStyle name="Currency 17 2" xfId="451" xr:uid="{00000000-0005-0000-0000-0000A8010000}"/>
    <cellStyle name="Currency 18" xfId="452" xr:uid="{00000000-0005-0000-0000-0000A9010000}"/>
    <cellStyle name="Currency 18 2" xfId="453" xr:uid="{00000000-0005-0000-0000-0000AA010000}"/>
    <cellStyle name="Currency 18 3" xfId="454" xr:uid="{00000000-0005-0000-0000-0000AB010000}"/>
    <cellStyle name="Currency 18 4" xfId="455" xr:uid="{00000000-0005-0000-0000-0000AC010000}"/>
    <cellStyle name="Currency 19" xfId="456" xr:uid="{00000000-0005-0000-0000-0000AD010000}"/>
    <cellStyle name="Currency 19 2" xfId="457" xr:uid="{00000000-0005-0000-0000-0000AE010000}"/>
    <cellStyle name="Currency 2" xfId="23" xr:uid="{00000000-0005-0000-0000-0000AF010000}"/>
    <cellStyle name="Currency 2 2" xfId="458" xr:uid="{00000000-0005-0000-0000-0000B0010000}"/>
    <cellStyle name="Currency 2 2 2" xfId="459" xr:uid="{00000000-0005-0000-0000-0000B1010000}"/>
    <cellStyle name="Currency 2 3" xfId="460" xr:uid="{00000000-0005-0000-0000-0000B2010000}"/>
    <cellStyle name="Currency 2 3 2" xfId="461" xr:uid="{00000000-0005-0000-0000-0000B3010000}"/>
    <cellStyle name="Currency 20" xfId="462" xr:uid="{00000000-0005-0000-0000-0000B4010000}"/>
    <cellStyle name="Currency 20 2" xfId="463" xr:uid="{00000000-0005-0000-0000-0000B5010000}"/>
    <cellStyle name="Currency 21" xfId="464" xr:uid="{00000000-0005-0000-0000-0000B6010000}"/>
    <cellStyle name="Currency 21 2" xfId="465" xr:uid="{00000000-0005-0000-0000-0000B7010000}"/>
    <cellStyle name="Currency 22" xfId="466" xr:uid="{00000000-0005-0000-0000-0000B8010000}"/>
    <cellStyle name="Currency 22 2" xfId="467" xr:uid="{00000000-0005-0000-0000-0000B9010000}"/>
    <cellStyle name="Currency 23" xfId="468" xr:uid="{00000000-0005-0000-0000-0000BA010000}"/>
    <cellStyle name="Currency 23 2" xfId="469" xr:uid="{00000000-0005-0000-0000-0000BB010000}"/>
    <cellStyle name="Currency 24" xfId="470" xr:uid="{00000000-0005-0000-0000-0000BC010000}"/>
    <cellStyle name="Currency 24 2" xfId="471" xr:uid="{00000000-0005-0000-0000-0000BD010000}"/>
    <cellStyle name="Currency 25" xfId="472" xr:uid="{00000000-0005-0000-0000-0000BE010000}"/>
    <cellStyle name="Currency 25 2" xfId="473" xr:uid="{00000000-0005-0000-0000-0000BF010000}"/>
    <cellStyle name="Currency 26" xfId="474" xr:uid="{00000000-0005-0000-0000-0000C0010000}"/>
    <cellStyle name="Currency 26 2" xfId="475" xr:uid="{00000000-0005-0000-0000-0000C1010000}"/>
    <cellStyle name="Currency 27" xfId="476" xr:uid="{00000000-0005-0000-0000-0000C2010000}"/>
    <cellStyle name="Currency 27 2" xfId="477" xr:uid="{00000000-0005-0000-0000-0000C3010000}"/>
    <cellStyle name="Currency 28" xfId="478" xr:uid="{00000000-0005-0000-0000-0000C4010000}"/>
    <cellStyle name="Currency 29" xfId="479" xr:uid="{00000000-0005-0000-0000-0000C5010000}"/>
    <cellStyle name="Currency 3" xfId="24" xr:uid="{00000000-0005-0000-0000-0000C6010000}"/>
    <cellStyle name="Currency 3 2" xfId="480" xr:uid="{00000000-0005-0000-0000-0000C7010000}"/>
    <cellStyle name="Currency 3 3" xfId="481" xr:uid="{00000000-0005-0000-0000-0000C8010000}"/>
    <cellStyle name="Currency 3 3 2" xfId="482" xr:uid="{00000000-0005-0000-0000-0000C9010000}"/>
    <cellStyle name="Currency 3 3 3" xfId="483" xr:uid="{00000000-0005-0000-0000-0000CA010000}"/>
    <cellStyle name="Currency 3 4" xfId="484" xr:uid="{00000000-0005-0000-0000-0000CB010000}"/>
    <cellStyle name="Currency 3 4 2" xfId="485" xr:uid="{00000000-0005-0000-0000-0000CC010000}"/>
    <cellStyle name="Currency 30" xfId="486" xr:uid="{00000000-0005-0000-0000-0000CD010000}"/>
    <cellStyle name="Currency 31" xfId="487" xr:uid="{00000000-0005-0000-0000-0000CE010000}"/>
    <cellStyle name="Currency 32" xfId="488" xr:uid="{00000000-0005-0000-0000-0000CF010000}"/>
    <cellStyle name="Currency 33" xfId="489" xr:uid="{00000000-0005-0000-0000-0000D0010000}"/>
    <cellStyle name="Currency 33 2" xfId="490" xr:uid="{00000000-0005-0000-0000-0000D1010000}"/>
    <cellStyle name="Currency 34" xfId="491" xr:uid="{00000000-0005-0000-0000-0000D2010000}"/>
    <cellStyle name="Currency 34 2" xfId="492" xr:uid="{00000000-0005-0000-0000-0000D3010000}"/>
    <cellStyle name="Currency 35" xfId="493" xr:uid="{00000000-0005-0000-0000-0000D4010000}"/>
    <cellStyle name="Currency 35 2" xfId="494" xr:uid="{00000000-0005-0000-0000-0000D5010000}"/>
    <cellStyle name="Currency 36" xfId="495" xr:uid="{00000000-0005-0000-0000-0000D6010000}"/>
    <cellStyle name="Currency 36 2" xfId="496" xr:uid="{00000000-0005-0000-0000-0000D7010000}"/>
    <cellStyle name="Currency 37" xfId="497" xr:uid="{00000000-0005-0000-0000-0000D8010000}"/>
    <cellStyle name="Currency 37 2" xfId="498" xr:uid="{00000000-0005-0000-0000-0000D9010000}"/>
    <cellStyle name="Currency 38" xfId="499" xr:uid="{00000000-0005-0000-0000-0000DA010000}"/>
    <cellStyle name="Currency 39" xfId="500" xr:uid="{00000000-0005-0000-0000-0000DB010000}"/>
    <cellStyle name="Currency 39 2" xfId="501" xr:uid="{00000000-0005-0000-0000-0000DC010000}"/>
    <cellStyle name="Currency 4" xfId="502" xr:uid="{00000000-0005-0000-0000-0000DD010000}"/>
    <cellStyle name="Currency 4 2" xfId="503" xr:uid="{00000000-0005-0000-0000-0000DE010000}"/>
    <cellStyle name="Currency 4 2 2" xfId="504" xr:uid="{00000000-0005-0000-0000-0000DF010000}"/>
    <cellStyle name="Currency 4 3" xfId="505" xr:uid="{00000000-0005-0000-0000-0000E0010000}"/>
    <cellStyle name="Currency 4 3 2" xfId="506" xr:uid="{00000000-0005-0000-0000-0000E1010000}"/>
    <cellStyle name="Currency 4 3 2 2" xfId="507" xr:uid="{00000000-0005-0000-0000-0000E2010000}"/>
    <cellStyle name="Currency 4 3 2 3" xfId="508" xr:uid="{00000000-0005-0000-0000-0000E3010000}"/>
    <cellStyle name="Currency 4 3 3" xfId="509" xr:uid="{00000000-0005-0000-0000-0000E4010000}"/>
    <cellStyle name="Currency 40" xfId="510" xr:uid="{00000000-0005-0000-0000-0000E5010000}"/>
    <cellStyle name="Currency 41" xfId="511" xr:uid="{00000000-0005-0000-0000-0000E6010000}"/>
    <cellStyle name="Currency 42" xfId="512" xr:uid="{00000000-0005-0000-0000-0000E7010000}"/>
    <cellStyle name="Currency 43" xfId="513" xr:uid="{00000000-0005-0000-0000-0000E8010000}"/>
    <cellStyle name="Currency 44" xfId="514" xr:uid="{00000000-0005-0000-0000-0000E9010000}"/>
    <cellStyle name="Currency 45" xfId="515" xr:uid="{00000000-0005-0000-0000-0000EA010000}"/>
    <cellStyle name="Currency 46" xfId="516" xr:uid="{00000000-0005-0000-0000-0000EB010000}"/>
    <cellStyle name="Currency 47" xfId="517" xr:uid="{00000000-0005-0000-0000-0000EC010000}"/>
    <cellStyle name="Currency 48" xfId="518" xr:uid="{00000000-0005-0000-0000-0000ED010000}"/>
    <cellStyle name="Currency 49" xfId="519" xr:uid="{00000000-0005-0000-0000-0000EE010000}"/>
    <cellStyle name="Currency 5" xfId="520" xr:uid="{00000000-0005-0000-0000-0000EF010000}"/>
    <cellStyle name="Currency 5 2" xfId="521" xr:uid="{00000000-0005-0000-0000-0000F0010000}"/>
    <cellStyle name="Currency 5 3" xfId="522" xr:uid="{00000000-0005-0000-0000-0000F1010000}"/>
    <cellStyle name="Currency 5 3 2" xfId="523" xr:uid="{00000000-0005-0000-0000-0000F2010000}"/>
    <cellStyle name="Currency 5 3 2 2" xfId="524" xr:uid="{00000000-0005-0000-0000-0000F3010000}"/>
    <cellStyle name="Currency 5 3 3" xfId="525" xr:uid="{00000000-0005-0000-0000-0000F4010000}"/>
    <cellStyle name="Currency 5 3 4" xfId="526" xr:uid="{00000000-0005-0000-0000-0000F5010000}"/>
    <cellStyle name="Currency 5 4" xfId="527" xr:uid="{00000000-0005-0000-0000-0000F6010000}"/>
    <cellStyle name="Currency 50" xfId="528" xr:uid="{00000000-0005-0000-0000-0000F7010000}"/>
    <cellStyle name="Currency 51" xfId="529" xr:uid="{00000000-0005-0000-0000-0000F8010000}"/>
    <cellStyle name="Currency 52" xfId="530" xr:uid="{00000000-0005-0000-0000-0000F9010000}"/>
    <cellStyle name="Currency 53" xfId="531" xr:uid="{00000000-0005-0000-0000-0000FA010000}"/>
    <cellStyle name="Currency 54" xfId="532" xr:uid="{00000000-0005-0000-0000-0000FB010000}"/>
    <cellStyle name="Currency 55" xfId="533" xr:uid="{00000000-0005-0000-0000-0000FC010000}"/>
    <cellStyle name="Currency 56" xfId="534" xr:uid="{00000000-0005-0000-0000-0000FD010000}"/>
    <cellStyle name="Currency 57" xfId="535" xr:uid="{00000000-0005-0000-0000-0000FE010000}"/>
    <cellStyle name="Currency 58" xfId="536" xr:uid="{00000000-0005-0000-0000-0000FF010000}"/>
    <cellStyle name="Currency 59" xfId="537" xr:uid="{00000000-0005-0000-0000-000000020000}"/>
    <cellStyle name="Currency 6" xfId="538" xr:uid="{00000000-0005-0000-0000-000001020000}"/>
    <cellStyle name="Currency 6 2" xfId="539" xr:uid="{00000000-0005-0000-0000-000002020000}"/>
    <cellStyle name="Currency 6 2 2" xfId="540" xr:uid="{00000000-0005-0000-0000-000003020000}"/>
    <cellStyle name="Currency 6 2 3" xfId="541" xr:uid="{00000000-0005-0000-0000-000004020000}"/>
    <cellStyle name="Currency 6 3" xfId="542" xr:uid="{00000000-0005-0000-0000-000005020000}"/>
    <cellStyle name="Currency 6 3 2" xfId="543" xr:uid="{00000000-0005-0000-0000-000006020000}"/>
    <cellStyle name="Currency 6 4" xfId="544" xr:uid="{00000000-0005-0000-0000-000007020000}"/>
    <cellStyle name="Currency 6 5" xfId="545" xr:uid="{00000000-0005-0000-0000-000008020000}"/>
    <cellStyle name="Currency 60" xfId="546" xr:uid="{00000000-0005-0000-0000-000009020000}"/>
    <cellStyle name="Currency 61" xfId="547" xr:uid="{00000000-0005-0000-0000-00000A020000}"/>
    <cellStyle name="Currency 62" xfId="548" xr:uid="{00000000-0005-0000-0000-00000B020000}"/>
    <cellStyle name="Currency 63" xfId="549" xr:uid="{00000000-0005-0000-0000-00000C020000}"/>
    <cellStyle name="Currency 64" xfId="550" xr:uid="{00000000-0005-0000-0000-00000D020000}"/>
    <cellStyle name="Currency 65" xfId="551" xr:uid="{00000000-0005-0000-0000-00000E020000}"/>
    <cellStyle name="Currency 66" xfId="552" xr:uid="{00000000-0005-0000-0000-00000F020000}"/>
    <cellStyle name="Currency 67" xfId="553" xr:uid="{00000000-0005-0000-0000-000010020000}"/>
    <cellStyle name="Currency 68" xfId="554" xr:uid="{00000000-0005-0000-0000-000011020000}"/>
    <cellStyle name="Currency 69" xfId="555" xr:uid="{00000000-0005-0000-0000-000012020000}"/>
    <cellStyle name="Currency 7" xfId="556" xr:uid="{00000000-0005-0000-0000-000013020000}"/>
    <cellStyle name="Currency 7 2" xfId="557" xr:uid="{00000000-0005-0000-0000-000014020000}"/>
    <cellStyle name="Currency 7 3" xfId="558" xr:uid="{00000000-0005-0000-0000-000015020000}"/>
    <cellStyle name="Currency 70" xfId="559" xr:uid="{00000000-0005-0000-0000-000016020000}"/>
    <cellStyle name="Currency 71" xfId="560" xr:uid="{00000000-0005-0000-0000-000017020000}"/>
    <cellStyle name="Currency 72" xfId="561" xr:uid="{00000000-0005-0000-0000-000018020000}"/>
    <cellStyle name="Currency 73" xfId="562" xr:uid="{00000000-0005-0000-0000-000019020000}"/>
    <cellStyle name="Currency 74" xfId="563" xr:uid="{00000000-0005-0000-0000-00001A020000}"/>
    <cellStyle name="Currency 75" xfId="564" xr:uid="{00000000-0005-0000-0000-00001B020000}"/>
    <cellStyle name="Currency 76" xfId="565" xr:uid="{00000000-0005-0000-0000-00001C020000}"/>
    <cellStyle name="Currency 77" xfId="566" xr:uid="{00000000-0005-0000-0000-00001D020000}"/>
    <cellStyle name="Currency 78" xfId="567" xr:uid="{00000000-0005-0000-0000-00001E020000}"/>
    <cellStyle name="Currency 79" xfId="568" xr:uid="{00000000-0005-0000-0000-00001F020000}"/>
    <cellStyle name="Currency 8" xfId="569" xr:uid="{00000000-0005-0000-0000-000020020000}"/>
    <cellStyle name="Currency 8 2" xfId="570" xr:uid="{00000000-0005-0000-0000-000021020000}"/>
    <cellStyle name="Currency 8 3" xfId="571" xr:uid="{00000000-0005-0000-0000-000022020000}"/>
    <cellStyle name="Currency 80" xfId="572" xr:uid="{00000000-0005-0000-0000-000023020000}"/>
    <cellStyle name="Currency 81" xfId="573" xr:uid="{00000000-0005-0000-0000-000024020000}"/>
    <cellStyle name="Currency 82" xfId="574" xr:uid="{00000000-0005-0000-0000-000025020000}"/>
    <cellStyle name="Currency 83" xfId="575" xr:uid="{00000000-0005-0000-0000-000026020000}"/>
    <cellStyle name="Currency 84" xfId="576" xr:uid="{00000000-0005-0000-0000-000027020000}"/>
    <cellStyle name="Currency 85" xfId="577" xr:uid="{00000000-0005-0000-0000-000028020000}"/>
    <cellStyle name="Currency 86" xfId="578" xr:uid="{00000000-0005-0000-0000-000029020000}"/>
    <cellStyle name="Currency 87" xfId="579" xr:uid="{00000000-0005-0000-0000-00002A020000}"/>
    <cellStyle name="Currency 88" xfId="580" xr:uid="{00000000-0005-0000-0000-00002B020000}"/>
    <cellStyle name="Currency 89" xfId="581" xr:uid="{00000000-0005-0000-0000-00002C020000}"/>
    <cellStyle name="Currency 9" xfId="582" xr:uid="{00000000-0005-0000-0000-00002D020000}"/>
    <cellStyle name="Currency 9 2" xfId="583" xr:uid="{00000000-0005-0000-0000-00002E020000}"/>
    <cellStyle name="Currency 9 3" xfId="584" xr:uid="{00000000-0005-0000-0000-00002F020000}"/>
    <cellStyle name="Currency 90" xfId="585" xr:uid="{00000000-0005-0000-0000-000030020000}"/>
    <cellStyle name="Currency 91" xfId="586" xr:uid="{00000000-0005-0000-0000-000031020000}"/>
    <cellStyle name="Currency 92" xfId="587" xr:uid="{00000000-0005-0000-0000-000032020000}"/>
    <cellStyle name="Currency 93" xfId="588" xr:uid="{00000000-0005-0000-0000-000033020000}"/>
    <cellStyle name="Currency 94" xfId="589" xr:uid="{00000000-0005-0000-0000-000034020000}"/>
    <cellStyle name="Currency 95" xfId="590" xr:uid="{00000000-0005-0000-0000-000035020000}"/>
    <cellStyle name="Currency 96" xfId="591" xr:uid="{00000000-0005-0000-0000-000036020000}"/>
    <cellStyle name="Currency 97" xfId="592" xr:uid="{00000000-0005-0000-0000-000037020000}"/>
    <cellStyle name="Currency 98" xfId="593" xr:uid="{00000000-0005-0000-0000-000038020000}"/>
    <cellStyle name="Currency 99" xfId="594" xr:uid="{00000000-0005-0000-0000-000039020000}"/>
    <cellStyle name="Data" xfId="595" xr:uid="{00000000-0005-0000-0000-00003A020000}"/>
    <cellStyle name="ERRORS" xfId="596" xr:uid="{00000000-0005-0000-0000-00003B020000}"/>
    <cellStyle name="Explanatory Text" xfId="10" builtinId="53" customBuiltin="1"/>
    <cellStyle name="Explanatory Text 2" xfId="597" xr:uid="{00000000-0005-0000-0000-00003D020000}"/>
    <cellStyle name="Explanatory Text 3" xfId="598" xr:uid="{00000000-0005-0000-0000-00003E020000}"/>
    <cellStyle name="Good" xfId="4" builtinId="26" customBuiltin="1"/>
    <cellStyle name="Good 2" xfId="599" xr:uid="{00000000-0005-0000-0000-000040020000}"/>
    <cellStyle name="Good 3" xfId="600" xr:uid="{00000000-0005-0000-0000-000041020000}"/>
    <cellStyle name="Heading 1 2" xfId="601" xr:uid="{00000000-0005-0000-0000-000042020000}"/>
    <cellStyle name="Heading 1 2 2" xfId="602" xr:uid="{00000000-0005-0000-0000-000043020000}"/>
    <cellStyle name="Heading 1 2 2 2" xfId="603" xr:uid="{00000000-0005-0000-0000-000044020000}"/>
    <cellStyle name="Heading 1 2 2 2 2" xfId="604" xr:uid="{00000000-0005-0000-0000-000045020000}"/>
    <cellStyle name="Heading 1 2 2 3" xfId="605" xr:uid="{00000000-0005-0000-0000-000046020000}"/>
    <cellStyle name="Heading 1 2 2 4" xfId="606" xr:uid="{00000000-0005-0000-0000-000047020000}"/>
    <cellStyle name="Heading 1 2 3" xfId="607" xr:uid="{00000000-0005-0000-0000-000048020000}"/>
    <cellStyle name="Heading 1 3" xfId="608" xr:uid="{00000000-0005-0000-0000-000049020000}"/>
    <cellStyle name="Heading 1 4" xfId="609" xr:uid="{00000000-0005-0000-0000-00004A020000}"/>
    <cellStyle name="Heading 1 4 2" xfId="610" xr:uid="{00000000-0005-0000-0000-00004B020000}"/>
    <cellStyle name="Heading 1 4 2 2" xfId="611" xr:uid="{00000000-0005-0000-0000-00004C020000}"/>
    <cellStyle name="Heading 1 4 3" xfId="612" xr:uid="{00000000-0005-0000-0000-00004D020000}"/>
    <cellStyle name="Heading 1 4 4" xfId="613" xr:uid="{00000000-0005-0000-0000-00004E020000}"/>
    <cellStyle name="Heading 2 2" xfId="614" xr:uid="{00000000-0005-0000-0000-00004F020000}"/>
    <cellStyle name="Heading 2 2 2" xfId="615" xr:uid="{00000000-0005-0000-0000-000050020000}"/>
    <cellStyle name="Heading 2 2 3" xfId="616" xr:uid="{00000000-0005-0000-0000-000051020000}"/>
    <cellStyle name="Heading 2 3" xfId="617" xr:uid="{00000000-0005-0000-0000-000052020000}"/>
    <cellStyle name="Heading 2 4" xfId="618" xr:uid="{00000000-0005-0000-0000-000053020000}"/>
    <cellStyle name="Heading 3 2" xfId="619" xr:uid="{00000000-0005-0000-0000-000054020000}"/>
    <cellStyle name="Heading 3 2 2" xfId="620" xr:uid="{00000000-0005-0000-0000-000055020000}"/>
    <cellStyle name="Heading 3 2 2 10" xfId="1518" xr:uid="{00000000-0005-0000-0000-000056020000}"/>
    <cellStyle name="Heading 3 2 2 11" xfId="1486" xr:uid="{00000000-0005-0000-0000-000057020000}"/>
    <cellStyle name="Heading 3 2 2 12" xfId="1483" xr:uid="{00000000-0005-0000-0000-000058020000}"/>
    <cellStyle name="Heading 3 2 2 13" xfId="1501" xr:uid="{00000000-0005-0000-0000-000059020000}"/>
    <cellStyle name="Heading 3 2 2 14" xfId="1565" xr:uid="{00000000-0005-0000-0000-00005A020000}"/>
    <cellStyle name="Heading 3 2 2 15" xfId="1507" xr:uid="{00000000-0005-0000-0000-00005B020000}"/>
    <cellStyle name="Heading 3 2 2 16" xfId="1574" xr:uid="{00000000-0005-0000-0000-00005C020000}"/>
    <cellStyle name="Heading 3 2 2 2" xfId="621" xr:uid="{00000000-0005-0000-0000-00005D020000}"/>
    <cellStyle name="Heading 3 2 2 2 10" xfId="1484" xr:uid="{00000000-0005-0000-0000-00005E020000}"/>
    <cellStyle name="Heading 3 2 2 2 11" xfId="1583" xr:uid="{00000000-0005-0000-0000-00005F020000}"/>
    <cellStyle name="Heading 3 2 2 2 12" xfId="1564" xr:uid="{00000000-0005-0000-0000-000060020000}"/>
    <cellStyle name="Heading 3 2 2 2 13" xfId="1591" xr:uid="{00000000-0005-0000-0000-000061020000}"/>
    <cellStyle name="Heading 3 2 2 2 14" xfId="1573" xr:uid="{00000000-0005-0000-0000-000062020000}"/>
    <cellStyle name="Heading 3 2 2 2 2" xfId="622" xr:uid="{00000000-0005-0000-0000-000063020000}"/>
    <cellStyle name="Heading 3 2 2 2 2 10" xfId="1577" xr:uid="{00000000-0005-0000-0000-000064020000}"/>
    <cellStyle name="Heading 3 2 2 2 2 11" xfId="1563" xr:uid="{00000000-0005-0000-0000-000065020000}"/>
    <cellStyle name="Heading 3 2 2 2 2 12" xfId="1508" xr:uid="{00000000-0005-0000-0000-000066020000}"/>
    <cellStyle name="Heading 3 2 2 2 2 13" xfId="1572" xr:uid="{00000000-0005-0000-0000-000067020000}"/>
    <cellStyle name="Heading 3 2 2 2 2 2" xfId="1464" xr:uid="{00000000-0005-0000-0000-000068020000}"/>
    <cellStyle name="Heading 3 2 2 2 2 3" xfId="1548" xr:uid="{00000000-0005-0000-0000-000069020000}"/>
    <cellStyle name="Heading 3 2 2 2 2 4" xfId="1461" xr:uid="{00000000-0005-0000-0000-00006A020000}"/>
    <cellStyle name="Heading 3 2 2 2 2 5" xfId="1536" xr:uid="{00000000-0005-0000-0000-00006B020000}"/>
    <cellStyle name="Heading 3 2 2 2 2 6" xfId="1551" xr:uid="{00000000-0005-0000-0000-00006C020000}"/>
    <cellStyle name="Heading 3 2 2 2 2 7" xfId="38" xr:uid="{00000000-0005-0000-0000-00006D020000}"/>
    <cellStyle name="Heading 3 2 2 2 2 8" xfId="1488" xr:uid="{00000000-0005-0000-0000-00006E020000}"/>
    <cellStyle name="Heading 3 2 2 2 2 9" xfId="1485" xr:uid="{00000000-0005-0000-0000-00006F020000}"/>
    <cellStyle name="Heading 3 2 2 2 3" xfId="1463" xr:uid="{00000000-0005-0000-0000-000070020000}"/>
    <cellStyle name="Heading 3 2 2 2 4" xfId="1549" xr:uid="{00000000-0005-0000-0000-000071020000}"/>
    <cellStyle name="Heading 3 2 2 2 5" xfId="1460" xr:uid="{00000000-0005-0000-0000-000072020000}"/>
    <cellStyle name="Heading 3 2 2 2 6" xfId="1537" xr:uid="{00000000-0005-0000-0000-000073020000}"/>
    <cellStyle name="Heading 3 2 2 2 7" xfId="1552" xr:uid="{00000000-0005-0000-0000-000074020000}"/>
    <cellStyle name="Heading 3 2 2 2 8" xfId="37" xr:uid="{00000000-0005-0000-0000-000075020000}"/>
    <cellStyle name="Heading 3 2 2 2 9" xfId="1487" xr:uid="{00000000-0005-0000-0000-000076020000}"/>
    <cellStyle name="Heading 3 2 2 3" xfId="623" xr:uid="{00000000-0005-0000-0000-000077020000}"/>
    <cellStyle name="Heading 3 2 2 3 10" xfId="1502" xr:uid="{00000000-0005-0000-0000-000078020000}"/>
    <cellStyle name="Heading 3 2 2 3 11" xfId="1562" xr:uid="{00000000-0005-0000-0000-000079020000}"/>
    <cellStyle name="Heading 3 2 2 3 12" xfId="1509" xr:uid="{00000000-0005-0000-0000-00007A020000}"/>
    <cellStyle name="Heading 3 2 2 3 13" xfId="1571" xr:uid="{00000000-0005-0000-0000-00007B020000}"/>
    <cellStyle name="Heading 3 2 2 3 2" xfId="1465" xr:uid="{00000000-0005-0000-0000-00007C020000}"/>
    <cellStyle name="Heading 3 2 2 3 3" xfId="1547" xr:uid="{00000000-0005-0000-0000-00007D020000}"/>
    <cellStyle name="Heading 3 2 2 3 4" xfId="1474" xr:uid="{00000000-0005-0000-0000-00007E020000}"/>
    <cellStyle name="Heading 3 2 2 3 5" xfId="1535" xr:uid="{00000000-0005-0000-0000-00007F020000}"/>
    <cellStyle name="Heading 3 2 2 3 6" xfId="1526" xr:uid="{00000000-0005-0000-0000-000080020000}"/>
    <cellStyle name="Heading 3 2 2 3 7" xfId="1517" xr:uid="{00000000-0005-0000-0000-000081020000}"/>
    <cellStyle name="Heading 3 2 2 3 8" xfId="1489" xr:uid="{00000000-0005-0000-0000-000082020000}"/>
    <cellStyle name="Heading 3 2 2 3 9" xfId="1496" xr:uid="{00000000-0005-0000-0000-000083020000}"/>
    <cellStyle name="Heading 3 2 2 4" xfId="624" xr:uid="{00000000-0005-0000-0000-000084020000}"/>
    <cellStyle name="Heading 3 2 2 4 10" xfId="1587" xr:uid="{00000000-0005-0000-0000-000085020000}"/>
    <cellStyle name="Heading 3 2 2 4 11" xfId="1561" xr:uid="{00000000-0005-0000-0000-000086020000}"/>
    <cellStyle name="Heading 3 2 2 4 12" xfId="1510" xr:uid="{00000000-0005-0000-0000-000087020000}"/>
    <cellStyle name="Heading 3 2 2 4 13" xfId="1570" xr:uid="{00000000-0005-0000-0000-000088020000}"/>
    <cellStyle name="Heading 3 2 2 4 2" xfId="1466" xr:uid="{00000000-0005-0000-0000-000089020000}"/>
    <cellStyle name="Heading 3 2 2 4 3" xfId="1546" xr:uid="{00000000-0005-0000-0000-00008A020000}"/>
    <cellStyle name="Heading 3 2 2 4 4" xfId="1475" xr:uid="{00000000-0005-0000-0000-00008B020000}"/>
    <cellStyle name="Heading 3 2 2 4 5" xfId="1534" xr:uid="{00000000-0005-0000-0000-00008C020000}"/>
    <cellStyle name="Heading 3 2 2 4 6" xfId="1580" xr:uid="{00000000-0005-0000-0000-00008D020000}"/>
    <cellStyle name="Heading 3 2 2 4 7" xfId="1455" xr:uid="{00000000-0005-0000-0000-00008E020000}"/>
    <cellStyle name="Heading 3 2 2 4 8" xfId="1456" xr:uid="{00000000-0005-0000-0000-00008F020000}"/>
    <cellStyle name="Heading 3 2 2 4 9" xfId="1497" xr:uid="{00000000-0005-0000-0000-000090020000}"/>
    <cellStyle name="Heading 3 2 2 5" xfId="1462" xr:uid="{00000000-0005-0000-0000-000091020000}"/>
    <cellStyle name="Heading 3 2 2 6" xfId="1550" xr:uid="{00000000-0005-0000-0000-000092020000}"/>
    <cellStyle name="Heading 3 2 2 7" xfId="1459" xr:uid="{00000000-0005-0000-0000-000093020000}"/>
    <cellStyle name="Heading 3 2 2 8" xfId="1538" xr:uid="{00000000-0005-0000-0000-000094020000}"/>
    <cellStyle name="Heading 3 2 2 9" xfId="1553" xr:uid="{00000000-0005-0000-0000-000095020000}"/>
    <cellStyle name="Heading 3 2 3" xfId="625" xr:uid="{00000000-0005-0000-0000-000096020000}"/>
    <cellStyle name="Heading 3 2 3 10" xfId="1576" xr:uid="{00000000-0005-0000-0000-000097020000}"/>
    <cellStyle name="Heading 3 2 3 11" xfId="1560" xr:uid="{00000000-0005-0000-0000-000098020000}"/>
    <cellStyle name="Heading 3 2 3 12" xfId="1593" xr:uid="{00000000-0005-0000-0000-000099020000}"/>
    <cellStyle name="Heading 3 2 3 13" xfId="1569" xr:uid="{00000000-0005-0000-0000-00009A020000}"/>
    <cellStyle name="Heading 3 2 3 2" xfId="1467" xr:uid="{00000000-0005-0000-0000-00009B020000}"/>
    <cellStyle name="Heading 3 2 3 3" xfId="1545" xr:uid="{00000000-0005-0000-0000-00009C020000}"/>
    <cellStyle name="Heading 3 2 3 4" xfId="1476" xr:uid="{00000000-0005-0000-0000-00009D020000}"/>
    <cellStyle name="Heading 3 2 3 5" xfId="1533" xr:uid="{00000000-0005-0000-0000-00009E020000}"/>
    <cellStyle name="Heading 3 2 3 6" xfId="1525" xr:uid="{00000000-0005-0000-0000-00009F020000}"/>
    <cellStyle name="Heading 3 2 3 7" xfId="1516" xr:uid="{00000000-0005-0000-0000-0000A0020000}"/>
    <cellStyle name="Heading 3 2 3 8" xfId="1490" xr:uid="{00000000-0005-0000-0000-0000A1020000}"/>
    <cellStyle name="Heading 3 2 3 9" xfId="1581" xr:uid="{00000000-0005-0000-0000-0000A2020000}"/>
    <cellStyle name="Heading 3 3" xfId="626" xr:uid="{00000000-0005-0000-0000-0000A3020000}"/>
    <cellStyle name="Heading 3 3 10" xfId="1575" xr:uid="{00000000-0005-0000-0000-0000A4020000}"/>
    <cellStyle name="Heading 3 3 11" xfId="1559" xr:uid="{00000000-0005-0000-0000-0000A5020000}"/>
    <cellStyle name="Heading 3 3 12" xfId="1594" xr:uid="{00000000-0005-0000-0000-0000A6020000}"/>
    <cellStyle name="Heading 3 3 13" xfId="40" xr:uid="{00000000-0005-0000-0000-0000A7020000}"/>
    <cellStyle name="Heading 3 3 2" xfId="1468" xr:uid="{00000000-0005-0000-0000-0000A8020000}"/>
    <cellStyle name="Heading 3 3 3" xfId="1544" xr:uid="{00000000-0005-0000-0000-0000A9020000}"/>
    <cellStyle name="Heading 3 3 4" xfId="1477" xr:uid="{00000000-0005-0000-0000-0000AA020000}"/>
    <cellStyle name="Heading 3 3 5" xfId="1532" xr:uid="{00000000-0005-0000-0000-0000AB020000}"/>
    <cellStyle name="Heading 3 3 6" xfId="1524" xr:uid="{00000000-0005-0000-0000-0000AC020000}"/>
    <cellStyle name="Heading 3 3 7" xfId="1515" xr:uid="{00000000-0005-0000-0000-0000AD020000}"/>
    <cellStyle name="Heading 3 3 8" xfId="1491" xr:uid="{00000000-0005-0000-0000-0000AE020000}"/>
    <cellStyle name="Heading 3 3 9" xfId="1582" xr:uid="{00000000-0005-0000-0000-0000AF020000}"/>
    <cellStyle name="Heading 3 4" xfId="627" xr:uid="{00000000-0005-0000-0000-0000B0020000}"/>
    <cellStyle name="Heading 3 4 10" xfId="1514" xr:uid="{00000000-0005-0000-0000-0000B1020000}"/>
    <cellStyle name="Heading 3 4 11" xfId="1492" xr:uid="{00000000-0005-0000-0000-0000B2020000}"/>
    <cellStyle name="Heading 3 4 12" xfId="1498" xr:uid="{00000000-0005-0000-0000-0000B3020000}"/>
    <cellStyle name="Heading 3 4 13" xfId="1579" xr:uid="{00000000-0005-0000-0000-0000B4020000}"/>
    <cellStyle name="Heading 3 4 14" xfId="1558" xr:uid="{00000000-0005-0000-0000-0000B5020000}"/>
    <cellStyle name="Heading 3 4 15" xfId="1511" xr:uid="{00000000-0005-0000-0000-0000B6020000}"/>
    <cellStyle name="Heading 3 4 16" xfId="1568" xr:uid="{00000000-0005-0000-0000-0000B7020000}"/>
    <cellStyle name="Heading 3 4 2" xfId="628" xr:uid="{00000000-0005-0000-0000-0000B8020000}"/>
    <cellStyle name="Heading 3 4 2 10" xfId="1499" xr:uid="{00000000-0005-0000-0000-0000B9020000}"/>
    <cellStyle name="Heading 3 4 2 11" xfId="1503" xr:uid="{00000000-0005-0000-0000-0000BA020000}"/>
    <cellStyle name="Heading 3 4 2 12" xfId="1557" xr:uid="{00000000-0005-0000-0000-0000BB020000}"/>
    <cellStyle name="Heading 3 4 2 13" xfId="1586" xr:uid="{00000000-0005-0000-0000-0000BC020000}"/>
    <cellStyle name="Heading 3 4 2 14" xfId="1567" xr:uid="{00000000-0005-0000-0000-0000BD020000}"/>
    <cellStyle name="Heading 3 4 2 2" xfId="629" xr:uid="{00000000-0005-0000-0000-0000BE020000}"/>
    <cellStyle name="Heading 3 4 2 2 10" xfId="1504" xr:uid="{00000000-0005-0000-0000-0000BF020000}"/>
    <cellStyle name="Heading 3 4 2 2 11" xfId="1556" xr:uid="{00000000-0005-0000-0000-0000C0020000}"/>
    <cellStyle name="Heading 3 4 2 2 12" xfId="1588" xr:uid="{00000000-0005-0000-0000-0000C1020000}"/>
    <cellStyle name="Heading 3 4 2 2 13" xfId="1592" xr:uid="{00000000-0005-0000-0000-0000C2020000}"/>
    <cellStyle name="Heading 3 4 2 2 2" xfId="1471" xr:uid="{00000000-0005-0000-0000-0000C3020000}"/>
    <cellStyle name="Heading 3 4 2 2 3" xfId="1541" xr:uid="{00000000-0005-0000-0000-0000C4020000}"/>
    <cellStyle name="Heading 3 4 2 2 4" xfId="1480" xr:uid="{00000000-0005-0000-0000-0000C5020000}"/>
    <cellStyle name="Heading 3 4 2 2 5" xfId="1529" xr:uid="{00000000-0005-0000-0000-0000C6020000}"/>
    <cellStyle name="Heading 3 4 2 2 6" xfId="1521" xr:uid="{00000000-0005-0000-0000-0000C7020000}"/>
    <cellStyle name="Heading 3 4 2 2 7" xfId="1512" xr:uid="{00000000-0005-0000-0000-0000C8020000}"/>
    <cellStyle name="Heading 3 4 2 2 8" xfId="1494" xr:uid="{00000000-0005-0000-0000-0000C9020000}"/>
    <cellStyle name="Heading 3 4 2 2 9" xfId="1500" xr:uid="{00000000-0005-0000-0000-0000CA020000}"/>
    <cellStyle name="Heading 3 4 2 3" xfId="1470" xr:uid="{00000000-0005-0000-0000-0000CB020000}"/>
    <cellStyle name="Heading 3 4 2 4" xfId="1542" xr:uid="{00000000-0005-0000-0000-0000CC020000}"/>
    <cellStyle name="Heading 3 4 2 5" xfId="1479" xr:uid="{00000000-0005-0000-0000-0000CD020000}"/>
    <cellStyle name="Heading 3 4 2 6" xfId="1530" xr:uid="{00000000-0005-0000-0000-0000CE020000}"/>
    <cellStyle name="Heading 3 4 2 7" xfId="1522" xr:uid="{00000000-0005-0000-0000-0000CF020000}"/>
    <cellStyle name="Heading 3 4 2 8" xfId="1513" xr:uid="{00000000-0005-0000-0000-0000D0020000}"/>
    <cellStyle name="Heading 3 4 2 9" xfId="1493" xr:uid="{00000000-0005-0000-0000-0000D1020000}"/>
    <cellStyle name="Heading 3 4 3" xfId="630" xr:uid="{00000000-0005-0000-0000-0000D2020000}"/>
    <cellStyle name="Heading 3 4 3 10" xfId="1505" xr:uid="{00000000-0005-0000-0000-0000D3020000}"/>
    <cellStyle name="Heading 3 4 3 11" xfId="1555" xr:uid="{00000000-0005-0000-0000-0000D4020000}"/>
    <cellStyle name="Heading 3 4 3 12" xfId="1589" xr:uid="{00000000-0005-0000-0000-0000D5020000}"/>
    <cellStyle name="Heading 3 4 3 13" xfId="1566" xr:uid="{00000000-0005-0000-0000-0000D6020000}"/>
    <cellStyle name="Heading 3 4 3 2" xfId="1472" xr:uid="{00000000-0005-0000-0000-0000D7020000}"/>
    <cellStyle name="Heading 3 4 3 3" xfId="1540" xr:uid="{00000000-0005-0000-0000-0000D8020000}"/>
    <cellStyle name="Heading 3 4 3 4" xfId="1481" xr:uid="{00000000-0005-0000-0000-0000D9020000}"/>
    <cellStyle name="Heading 3 4 3 5" xfId="1528" xr:uid="{00000000-0005-0000-0000-0000DA020000}"/>
    <cellStyle name="Heading 3 4 3 6" xfId="1520" xr:uid="{00000000-0005-0000-0000-0000DB020000}"/>
    <cellStyle name="Heading 3 4 3 7" xfId="1584" xr:uid="{00000000-0005-0000-0000-0000DC020000}"/>
    <cellStyle name="Heading 3 4 3 8" xfId="1457" xr:uid="{00000000-0005-0000-0000-0000DD020000}"/>
    <cellStyle name="Heading 3 4 3 9" xfId="1458" xr:uid="{00000000-0005-0000-0000-0000DE020000}"/>
    <cellStyle name="Heading 3 4 4" xfId="631" xr:uid="{00000000-0005-0000-0000-0000DF020000}"/>
    <cellStyle name="Heading 3 4 4 10" xfId="1506" xr:uid="{00000000-0005-0000-0000-0000E0020000}"/>
    <cellStyle name="Heading 3 4 4 11" xfId="1554" xr:uid="{00000000-0005-0000-0000-0000E1020000}"/>
    <cellStyle name="Heading 3 4 4 12" xfId="1590" xr:uid="{00000000-0005-0000-0000-0000E2020000}"/>
    <cellStyle name="Heading 3 4 4 13" xfId="39" xr:uid="{00000000-0005-0000-0000-0000E3020000}"/>
    <cellStyle name="Heading 3 4 4 2" xfId="1473" xr:uid="{00000000-0005-0000-0000-0000E4020000}"/>
    <cellStyle name="Heading 3 4 4 3" xfId="1539" xr:uid="{00000000-0005-0000-0000-0000E5020000}"/>
    <cellStyle name="Heading 3 4 4 4" xfId="1482" xr:uid="{00000000-0005-0000-0000-0000E6020000}"/>
    <cellStyle name="Heading 3 4 4 5" xfId="1527" xr:uid="{00000000-0005-0000-0000-0000E7020000}"/>
    <cellStyle name="Heading 3 4 4 6" xfId="1519" xr:uid="{00000000-0005-0000-0000-0000E8020000}"/>
    <cellStyle name="Heading 3 4 4 7" xfId="1585" xr:uid="{00000000-0005-0000-0000-0000E9020000}"/>
    <cellStyle name="Heading 3 4 4 8" xfId="1495" xr:uid="{00000000-0005-0000-0000-0000EA020000}"/>
    <cellStyle name="Heading 3 4 4 9" xfId="1578" xr:uid="{00000000-0005-0000-0000-0000EB020000}"/>
    <cellStyle name="Heading 3 4 5" xfId="1469" xr:uid="{00000000-0005-0000-0000-0000EC020000}"/>
    <cellStyle name="Heading 3 4 6" xfId="1543" xr:uid="{00000000-0005-0000-0000-0000ED020000}"/>
    <cellStyle name="Heading 3 4 7" xfId="1478" xr:uid="{00000000-0005-0000-0000-0000EE020000}"/>
    <cellStyle name="Heading 3 4 8" xfId="1531" xr:uid="{00000000-0005-0000-0000-0000EF020000}"/>
    <cellStyle name="Heading 3 4 9" xfId="1523" xr:uid="{00000000-0005-0000-0000-0000F0020000}"/>
    <cellStyle name="Heading 4 2" xfId="632" xr:uid="{00000000-0005-0000-0000-0000F1020000}"/>
    <cellStyle name="Heading 4 2 2" xfId="633" xr:uid="{00000000-0005-0000-0000-0000F2020000}"/>
    <cellStyle name="Heading 4 2 2 2" xfId="634" xr:uid="{00000000-0005-0000-0000-0000F3020000}"/>
    <cellStyle name="Heading 4 2 2 2 2" xfId="635" xr:uid="{00000000-0005-0000-0000-0000F4020000}"/>
    <cellStyle name="Heading 4 2 2 3" xfId="636" xr:uid="{00000000-0005-0000-0000-0000F5020000}"/>
    <cellStyle name="Heading 4 2 2 4" xfId="637" xr:uid="{00000000-0005-0000-0000-0000F6020000}"/>
    <cellStyle name="Heading 4 2 3" xfId="638" xr:uid="{00000000-0005-0000-0000-0000F7020000}"/>
    <cellStyle name="Heading 4 3" xfId="639" xr:uid="{00000000-0005-0000-0000-0000F8020000}"/>
    <cellStyle name="Heading 4 4" xfId="640" xr:uid="{00000000-0005-0000-0000-0000F9020000}"/>
    <cellStyle name="Heading 4 4 2" xfId="641" xr:uid="{00000000-0005-0000-0000-0000FA020000}"/>
    <cellStyle name="Heading 4 4 2 2" xfId="642" xr:uid="{00000000-0005-0000-0000-0000FB020000}"/>
    <cellStyle name="Heading 4 4 3" xfId="643" xr:uid="{00000000-0005-0000-0000-0000FC020000}"/>
    <cellStyle name="Heading 4 4 4" xfId="644" xr:uid="{00000000-0005-0000-0000-0000FD020000}"/>
    <cellStyle name="Hyperlink 2" xfId="645" xr:uid="{00000000-0005-0000-0000-0000FE020000}"/>
    <cellStyle name="Hyperlink 2 2" xfId="646" xr:uid="{00000000-0005-0000-0000-0000FF020000}"/>
    <cellStyle name="Hyperlink 3" xfId="647" xr:uid="{00000000-0005-0000-0000-000000030000}"/>
    <cellStyle name="Hyperlink 3 2" xfId="648" xr:uid="{00000000-0005-0000-0000-000001030000}"/>
    <cellStyle name="Hyperlink 3 3" xfId="649" xr:uid="{00000000-0005-0000-0000-000002030000}"/>
    <cellStyle name="Hyperlink 3 3 2" xfId="650" xr:uid="{00000000-0005-0000-0000-000003030000}"/>
    <cellStyle name="Hyperlink 3 3 2 2" xfId="651" xr:uid="{00000000-0005-0000-0000-000004030000}"/>
    <cellStyle name="Hyperlink 3 3 3" xfId="652" xr:uid="{00000000-0005-0000-0000-000005030000}"/>
    <cellStyle name="Hyperlink 4" xfId="653" xr:uid="{00000000-0005-0000-0000-000006030000}"/>
    <cellStyle name="Hyperlink 5" xfId="654" xr:uid="{00000000-0005-0000-0000-000007030000}"/>
    <cellStyle name="Input 2" xfId="655" xr:uid="{00000000-0005-0000-0000-000008030000}"/>
    <cellStyle name="Input 2 2" xfId="656" xr:uid="{00000000-0005-0000-0000-000009030000}"/>
    <cellStyle name="Input 2 3" xfId="657" xr:uid="{00000000-0005-0000-0000-00000A030000}"/>
    <cellStyle name="Input 2 4" xfId="658" xr:uid="{00000000-0005-0000-0000-00000B030000}"/>
    <cellStyle name="Input 2 5" xfId="659" xr:uid="{00000000-0005-0000-0000-00000C030000}"/>
    <cellStyle name="Input 3" xfId="660" xr:uid="{00000000-0005-0000-0000-00000D030000}"/>
    <cellStyle name="Input 4" xfId="661" xr:uid="{00000000-0005-0000-0000-00000E030000}"/>
    <cellStyle name="Input 5" xfId="662" xr:uid="{00000000-0005-0000-0000-00000F030000}"/>
    <cellStyle name="Input 6" xfId="663" xr:uid="{00000000-0005-0000-0000-000010030000}"/>
    <cellStyle name="Input 6 2" xfId="664" xr:uid="{00000000-0005-0000-0000-000011030000}"/>
    <cellStyle name="Input 6 3" xfId="665" xr:uid="{00000000-0005-0000-0000-000012030000}"/>
    <cellStyle name="Linked Cell" xfId="7" builtinId="24" customBuiltin="1"/>
    <cellStyle name="Linked Cell 2" xfId="666" xr:uid="{00000000-0005-0000-0000-000014030000}"/>
    <cellStyle name="Linked Cell 3" xfId="667" xr:uid="{00000000-0005-0000-0000-000015030000}"/>
    <cellStyle name="Linked Cell 3 2" xfId="668" xr:uid="{00000000-0005-0000-0000-000016030000}"/>
    <cellStyle name="Linked Cell 3 2 10" xfId="669" xr:uid="{00000000-0005-0000-0000-000017030000}"/>
    <cellStyle name="Linked Cell 3 2 11" xfId="670" xr:uid="{00000000-0005-0000-0000-000018030000}"/>
    <cellStyle name="Linked Cell 3 2 12" xfId="671" xr:uid="{00000000-0005-0000-0000-000019030000}"/>
    <cellStyle name="Linked Cell 3 2 13" xfId="672" xr:uid="{00000000-0005-0000-0000-00001A030000}"/>
    <cellStyle name="Linked Cell 3 2 14" xfId="673" xr:uid="{00000000-0005-0000-0000-00001B030000}"/>
    <cellStyle name="Linked Cell 3 2 2" xfId="674" xr:uid="{00000000-0005-0000-0000-00001C030000}"/>
    <cellStyle name="Linked Cell 3 2 3" xfId="675" xr:uid="{00000000-0005-0000-0000-00001D030000}"/>
    <cellStyle name="Linked Cell 3 2 4" xfId="676" xr:uid="{00000000-0005-0000-0000-00001E030000}"/>
    <cellStyle name="Linked Cell 3 2 5" xfId="677" xr:uid="{00000000-0005-0000-0000-00001F030000}"/>
    <cellStyle name="Linked Cell 3 2 6" xfId="678" xr:uid="{00000000-0005-0000-0000-000020030000}"/>
    <cellStyle name="Linked Cell 3 2 7" xfId="679" xr:uid="{00000000-0005-0000-0000-000021030000}"/>
    <cellStyle name="Linked Cell 3 2 8" xfId="680" xr:uid="{00000000-0005-0000-0000-000022030000}"/>
    <cellStyle name="Linked Cell 3 2 9" xfId="681" xr:uid="{00000000-0005-0000-0000-000023030000}"/>
    <cellStyle name="MacroHeader" xfId="682" xr:uid="{00000000-0005-0000-0000-000024030000}"/>
    <cellStyle name="Neutral" xfId="6" builtinId="28" customBuiltin="1"/>
    <cellStyle name="Neutral 2" xfId="683" xr:uid="{00000000-0005-0000-0000-000026030000}"/>
    <cellStyle name="Neutral 2 2" xfId="684" xr:uid="{00000000-0005-0000-0000-000027030000}"/>
    <cellStyle name="Neutral 2 3" xfId="685" xr:uid="{00000000-0005-0000-0000-000028030000}"/>
    <cellStyle name="Neutral 3" xfId="686" xr:uid="{00000000-0005-0000-0000-000029030000}"/>
    <cellStyle name="Normal" xfId="0" builtinId="0"/>
    <cellStyle name="Normal 10" xfId="687" xr:uid="{00000000-0005-0000-0000-00002B030000}"/>
    <cellStyle name="Normal 10 2" xfId="688" xr:uid="{00000000-0005-0000-0000-00002C030000}"/>
    <cellStyle name="Normal 10 2 2" xfId="689" xr:uid="{00000000-0005-0000-0000-00002D030000}"/>
    <cellStyle name="Normal 10 2 3" xfId="690" xr:uid="{00000000-0005-0000-0000-00002E030000}"/>
    <cellStyle name="Normal 10 3" xfId="691" xr:uid="{00000000-0005-0000-0000-00002F030000}"/>
    <cellStyle name="Normal 10 3 2" xfId="692" xr:uid="{00000000-0005-0000-0000-000030030000}"/>
    <cellStyle name="Normal 10 4" xfId="693" xr:uid="{00000000-0005-0000-0000-000031030000}"/>
    <cellStyle name="Normal 10 4 2" xfId="694" xr:uid="{00000000-0005-0000-0000-000032030000}"/>
    <cellStyle name="Normal 11" xfId="695" xr:uid="{00000000-0005-0000-0000-000033030000}"/>
    <cellStyle name="Normal 11 2" xfId="696" xr:uid="{00000000-0005-0000-0000-000034030000}"/>
    <cellStyle name="Normal 11 2 2" xfId="697" xr:uid="{00000000-0005-0000-0000-000035030000}"/>
    <cellStyle name="Normal 11 2 3" xfId="698" xr:uid="{00000000-0005-0000-0000-000036030000}"/>
    <cellStyle name="Normal 11 3" xfId="699" xr:uid="{00000000-0005-0000-0000-000037030000}"/>
    <cellStyle name="Normal 11 3 2" xfId="700" xr:uid="{00000000-0005-0000-0000-000038030000}"/>
    <cellStyle name="Normal 11 4" xfId="701" xr:uid="{00000000-0005-0000-0000-000039030000}"/>
    <cellStyle name="Normal 11 4 2" xfId="702" xr:uid="{00000000-0005-0000-0000-00003A030000}"/>
    <cellStyle name="Normal 12" xfId="703" xr:uid="{00000000-0005-0000-0000-00003B030000}"/>
    <cellStyle name="Normal 12 2" xfId="704" xr:uid="{00000000-0005-0000-0000-00003C030000}"/>
    <cellStyle name="Normal 12 2 2" xfId="705" xr:uid="{00000000-0005-0000-0000-00003D030000}"/>
    <cellStyle name="Normal 12 2 2 2" xfId="706" xr:uid="{00000000-0005-0000-0000-00003E030000}"/>
    <cellStyle name="Normal 12 2 3" xfId="707" xr:uid="{00000000-0005-0000-0000-00003F030000}"/>
    <cellStyle name="Normal 12 3" xfId="708" xr:uid="{00000000-0005-0000-0000-000040030000}"/>
    <cellStyle name="Normal 12 3 2" xfId="709" xr:uid="{00000000-0005-0000-0000-000041030000}"/>
    <cellStyle name="Normal 12 4" xfId="710" xr:uid="{00000000-0005-0000-0000-000042030000}"/>
    <cellStyle name="Normal 12 4 2" xfId="711" xr:uid="{00000000-0005-0000-0000-000043030000}"/>
    <cellStyle name="Normal 12 5" xfId="712" xr:uid="{00000000-0005-0000-0000-000044030000}"/>
    <cellStyle name="Normal 13" xfId="713" xr:uid="{00000000-0005-0000-0000-000045030000}"/>
    <cellStyle name="Normal 13 2" xfId="714" xr:uid="{00000000-0005-0000-0000-000046030000}"/>
    <cellStyle name="Normal 13 3" xfId="715" xr:uid="{00000000-0005-0000-0000-000047030000}"/>
    <cellStyle name="Normal 13 3 2" xfId="716" xr:uid="{00000000-0005-0000-0000-000048030000}"/>
    <cellStyle name="Normal 14" xfId="717" xr:uid="{00000000-0005-0000-0000-000049030000}"/>
    <cellStyle name="Normal 14 2" xfId="718" xr:uid="{00000000-0005-0000-0000-00004A030000}"/>
    <cellStyle name="Normal 14 3" xfId="719" xr:uid="{00000000-0005-0000-0000-00004B030000}"/>
    <cellStyle name="Normal 14 3 2" xfId="720" xr:uid="{00000000-0005-0000-0000-00004C030000}"/>
    <cellStyle name="Normal 15" xfId="721" xr:uid="{00000000-0005-0000-0000-00004D030000}"/>
    <cellStyle name="Normal 15 2" xfId="722" xr:uid="{00000000-0005-0000-0000-00004E030000}"/>
    <cellStyle name="Normal 15 3" xfId="723" xr:uid="{00000000-0005-0000-0000-00004F030000}"/>
    <cellStyle name="Normal 15 3 2" xfId="724" xr:uid="{00000000-0005-0000-0000-000050030000}"/>
    <cellStyle name="Normal 16" xfId="725" xr:uid="{00000000-0005-0000-0000-000051030000}"/>
    <cellStyle name="Normal 16 2" xfId="726" xr:uid="{00000000-0005-0000-0000-000052030000}"/>
    <cellStyle name="Normal 16 3" xfId="727" xr:uid="{00000000-0005-0000-0000-000053030000}"/>
    <cellStyle name="Normal 16 3 2" xfId="728" xr:uid="{00000000-0005-0000-0000-000054030000}"/>
    <cellStyle name="Normal 17" xfId="729" xr:uid="{00000000-0005-0000-0000-000055030000}"/>
    <cellStyle name="Normal 17 2" xfId="730" xr:uid="{00000000-0005-0000-0000-000056030000}"/>
    <cellStyle name="Normal 17 3" xfId="731" xr:uid="{00000000-0005-0000-0000-000057030000}"/>
    <cellStyle name="Normal 17 3 2" xfId="732" xr:uid="{00000000-0005-0000-0000-000058030000}"/>
    <cellStyle name="Normal 18" xfId="733" xr:uid="{00000000-0005-0000-0000-000059030000}"/>
    <cellStyle name="Normal 18 2" xfId="734" xr:uid="{00000000-0005-0000-0000-00005A030000}"/>
    <cellStyle name="Normal 18 3" xfId="735" xr:uid="{00000000-0005-0000-0000-00005B030000}"/>
    <cellStyle name="Normal 18 3 2" xfId="736" xr:uid="{00000000-0005-0000-0000-00005C030000}"/>
    <cellStyle name="Normal 19" xfId="737" xr:uid="{00000000-0005-0000-0000-00005D030000}"/>
    <cellStyle name="Normal 19 2" xfId="738" xr:uid="{00000000-0005-0000-0000-00005E030000}"/>
    <cellStyle name="Normal 19 3" xfId="739" xr:uid="{00000000-0005-0000-0000-00005F030000}"/>
    <cellStyle name="Normal 19 3 2" xfId="740" xr:uid="{00000000-0005-0000-0000-000060030000}"/>
    <cellStyle name="Normal 2" xfId="19" xr:uid="{00000000-0005-0000-0000-000061030000}"/>
    <cellStyle name="Normal 2 2" xfId="741" xr:uid="{00000000-0005-0000-0000-000062030000}"/>
    <cellStyle name="Normal 2 2 2" xfId="742" xr:uid="{00000000-0005-0000-0000-000063030000}"/>
    <cellStyle name="Normal 2 2 2 2" xfId="743" xr:uid="{00000000-0005-0000-0000-000064030000}"/>
    <cellStyle name="Normal 2 2 2 3" xfId="744" xr:uid="{00000000-0005-0000-0000-000065030000}"/>
    <cellStyle name="Normal 2 2 2 3 2" xfId="745" xr:uid="{00000000-0005-0000-0000-000066030000}"/>
    <cellStyle name="Normal 2 2 3" xfId="746" xr:uid="{00000000-0005-0000-0000-000067030000}"/>
    <cellStyle name="Normal 2 2 4" xfId="747" xr:uid="{00000000-0005-0000-0000-000068030000}"/>
    <cellStyle name="Normal 2 3" xfId="748" xr:uid="{00000000-0005-0000-0000-000069030000}"/>
    <cellStyle name="Normal 2 3 2" xfId="749" xr:uid="{00000000-0005-0000-0000-00006A030000}"/>
    <cellStyle name="Normal 2 3 3" xfId="750" xr:uid="{00000000-0005-0000-0000-00006B030000}"/>
    <cellStyle name="Normal 2 4" xfId="751" xr:uid="{00000000-0005-0000-0000-00006C030000}"/>
    <cellStyle name="Normal 2 4 2" xfId="752" xr:uid="{00000000-0005-0000-0000-00006D030000}"/>
    <cellStyle name="Normal 2 4 2 2" xfId="753" xr:uid="{00000000-0005-0000-0000-00006E030000}"/>
    <cellStyle name="Normal 2 5" xfId="754" xr:uid="{00000000-0005-0000-0000-00006F030000}"/>
    <cellStyle name="Normal 2 6" xfId="755" xr:uid="{00000000-0005-0000-0000-000070030000}"/>
    <cellStyle name="Normal 2 7" xfId="756" xr:uid="{00000000-0005-0000-0000-000071030000}"/>
    <cellStyle name="Normal 20" xfId="757" xr:uid="{00000000-0005-0000-0000-000072030000}"/>
    <cellStyle name="Normal 20 2" xfId="758" xr:uid="{00000000-0005-0000-0000-000073030000}"/>
    <cellStyle name="Normal 20 3" xfId="759" xr:uid="{00000000-0005-0000-0000-000074030000}"/>
    <cellStyle name="Normal 20 3 2" xfId="760" xr:uid="{00000000-0005-0000-0000-000075030000}"/>
    <cellStyle name="Normal 21" xfId="761" xr:uid="{00000000-0005-0000-0000-000076030000}"/>
    <cellStyle name="Normal 21 2" xfId="762" xr:uid="{00000000-0005-0000-0000-000077030000}"/>
    <cellStyle name="Normal 21 3" xfId="763" xr:uid="{00000000-0005-0000-0000-000078030000}"/>
    <cellStyle name="Normal 21 3 2" xfId="764" xr:uid="{00000000-0005-0000-0000-000079030000}"/>
    <cellStyle name="Normal 22" xfId="765" xr:uid="{00000000-0005-0000-0000-00007A030000}"/>
    <cellStyle name="Normal 22 2" xfId="766" xr:uid="{00000000-0005-0000-0000-00007B030000}"/>
    <cellStyle name="Normal 22 2 2" xfId="767" xr:uid="{00000000-0005-0000-0000-00007C030000}"/>
    <cellStyle name="Normal 23" xfId="768" xr:uid="{00000000-0005-0000-0000-00007D030000}"/>
    <cellStyle name="Normal 23 2" xfId="769" xr:uid="{00000000-0005-0000-0000-00007E030000}"/>
    <cellStyle name="Normal 23 2 2" xfId="770" xr:uid="{00000000-0005-0000-0000-00007F030000}"/>
    <cellStyle name="Normal 24" xfId="771" xr:uid="{00000000-0005-0000-0000-000080030000}"/>
    <cellStyle name="Normal 25" xfId="772" xr:uid="{00000000-0005-0000-0000-000081030000}"/>
    <cellStyle name="Normal 26" xfId="773" xr:uid="{00000000-0005-0000-0000-000082030000}"/>
    <cellStyle name="Normal 27" xfId="774" xr:uid="{00000000-0005-0000-0000-000083030000}"/>
    <cellStyle name="Normal 28" xfId="775" xr:uid="{00000000-0005-0000-0000-000084030000}"/>
    <cellStyle name="Normal 29" xfId="776" xr:uid="{00000000-0005-0000-0000-000085030000}"/>
    <cellStyle name="Normal 3" xfId="25" xr:uid="{00000000-0005-0000-0000-000086030000}"/>
    <cellStyle name="Normal 3 2" xfId="26" xr:uid="{00000000-0005-0000-0000-000087030000}"/>
    <cellStyle name="Normal 3 2 2" xfId="778" xr:uid="{00000000-0005-0000-0000-000088030000}"/>
    <cellStyle name="Normal 3 2 2 2" xfId="779" xr:uid="{00000000-0005-0000-0000-000089030000}"/>
    <cellStyle name="Normal 3 2 2 3" xfId="780" xr:uid="{00000000-0005-0000-0000-00008A030000}"/>
    <cellStyle name="Normal 3 2 2 4" xfId="781" xr:uid="{00000000-0005-0000-0000-00008B030000}"/>
    <cellStyle name="Normal 3 2 3" xfId="782" xr:uid="{00000000-0005-0000-0000-00008C030000}"/>
    <cellStyle name="Normal 3 2 3 2" xfId="783" xr:uid="{00000000-0005-0000-0000-00008D030000}"/>
    <cellStyle name="Normal 3 2 3 2 2" xfId="784" xr:uid="{00000000-0005-0000-0000-00008E030000}"/>
    <cellStyle name="Normal 3 2 4" xfId="785" xr:uid="{00000000-0005-0000-0000-00008F030000}"/>
    <cellStyle name="Normal 3 2 5" xfId="786" xr:uid="{00000000-0005-0000-0000-000090030000}"/>
    <cellStyle name="Normal 3 3" xfId="787" xr:uid="{00000000-0005-0000-0000-000091030000}"/>
    <cellStyle name="Normal 3 3 2" xfId="788" xr:uid="{00000000-0005-0000-0000-000092030000}"/>
    <cellStyle name="Normal 3 3 2 2" xfId="789" xr:uid="{00000000-0005-0000-0000-000093030000}"/>
    <cellStyle name="Normal 3 3 2 2 2" xfId="790" xr:uid="{00000000-0005-0000-0000-000094030000}"/>
    <cellStyle name="Normal 3 3 2 2 3" xfId="791" xr:uid="{00000000-0005-0000-0000-000095030000}"/>
    <cellStyle name="Normal 3 3 2 3" xfId="792" xr:uid="{00000000-0005-0000-0000-000096030000}"/>
    <cellStyle name="Normal 3 3 3" xfId="793" xr:uid="{00000000-0005-0000-0000-000097030000}"/>
    <cellStyle name="Normal 3 3 4" xfId="794" xr:uid="{00000000-0005-0000-0000-000098030000}"/>
    <cellStyle name="Normal 3 3 4 2" xfId="795" xr:uid="{00000000-0005-0000-0000-000099030000}"/>
    <cellStyle name="Normal 3 3 5" xfId="796" xr:uid="{00000000-0005-0000-0000-00009A030000}"/>
    <cellStyle name="Normal 3 4" xfId="797" xr:uid="{00000000-0005-0000-0000-00009B030000}"/>
    <cellStyle name="Normal 3 4 2" xfId="798" xr:uid="{00000000-0005-0000-0000-00009C030000}"/>
    <cellStyle name="Normal 3 4 2 2" xfId="799" xr:uid="{00000000-0005-0000-0000-00009D030000}"/>
    <cellStyle name="Normal 3 4 3" xfId="800" xr:uid="{00000000-0005-0000-0000-00009E030000}"/>
    <cellStyle name="Normal 3 5" xfId="801" xr:uid="{00000000-0005-0000-0000-00009F030000}"/>
    <cellStyle name="Normal 3 6" xfId="802" xr:uid="{00000000-0005-0000-0000-0000A0030000}"/>
    <cellStyle name="Normal 3 7" xfId="803" xr:uid="{00000000-0005-0000-0000-0000A1030000}"/>
    <cellStyle name="Normal 3 7 2" xfId="804" xr:uid="{00000000-0005-0000-0000-0000A2030000}"/>
    <cellStyle name="Normal 3 8" xfId="805" xr:uid="{00000000-0005-0000-0000-0000A3030000}"/>
    <cellStyle name="Normal 3 9" xfId="777" xr:uid="{00000000-0005-0000-0000-0000A4030000}"/>
    <cellStyle name="Normal 30" xfId="806" xr:uid="{00000000-0005-0000-0000-0000A5030000}"/>
    <cellStyle name="Normal 31" xfId="807" xr:uid="{00000000-0005-0000-0000-0000A6030000}"/>
    <cellStyle name="Normal 32" xfId="808" xr:uid="{00000000-0005-0000-0000-0000A7030000}"/>
    <cellStyle name="Normal 33" xfId="809" xr:uid="{00000000-0005-0000-0000-0000A8030000}"/>
    <cellStyle name="Normal 34" xfId="810" xr:uid="{00000000-0005-0000-0000-0000A9030000}"/>
    <cellStyle name="Normal 35" xfId="811" xr:uid="{00000000-0005-0000-0000-0000AA030000}"/>
    <cellStyle name="Normal 36" xfId="812" xr:uid="{00000000-0005-0000-0000-0000AB030000}"/>
    <cellStyle name="Normal 37" xfId="813" xr:uid="{00000000-0005-0000-0000-0000AC030000}"/>
    <cellStyle name="Normal 38" xfId="814" xr:uid="{00000000-0005-0000-0000-0000AD030000}"/>
    <cellStyle name="Normal 39" xfId="815" xr:uid="{00000000-0005-0000-0000-0000AE030000}"/>
    <cellStyle name="Normal 4" xfId="2" xr:uid="{00000000-0005-0000-0000-0000AF030000}"/>
    <cellStyle name="Normal 4 2" xfId="28" xr:uid="{00000000-0005-0000-0000-0000B0030000}"/>
    <cellStyle name="Normal 4 2 2" xfId="816" xr:uid="{00000000-0005-0000-0000-0000B1030000}"/>
    <cellStyle name="Normal 4 2 3" xfId="817" xr:uid="{00000000-0005-0000-0000-0000B2030000}"/>
    <cellStyle name="Normal 4 2 4" xfId="818" xr:uid="{00000000-0005-0000-0000-0000B3030000}"/>
    <cellStyle name="Normal 4 3" xfId="819" xr:uid="{00000000-0005-0000-0000-0000B4030000}"/>
    <cellStyle name="Normal 4 3 2" xfId="820" xr:uid="{00000000-0005-0000-0000-0000B5030000}"/>
    <cellStyle name="Normal 4 3 3" xfId="821" xr:uid="{00000000-0005-0000-0000-0000B6030000}"/>
    <cellStyle name="Normal 4 4" xfId="822" xr:uid="{00000000-0005-0000-0000-0000B7030000}"/>
    <cellStyle name="Normal 4 4 2" xfId="823" xr:uid="{00000000-0005-0000-0000-0000B8030000}"/>
    <cellStyle name="Normal 4 4 2 2" xfId="824" xr:uid="{00000000-0005-0000-0000-0000B9030000}"/>
    <cellStyle name="Normal 4 4 2 2 2" xfId="825" xr:uid="{00000000-0005-0000-0000-0000BA030000}"/>
    <cellStyle name="Normal 4 4 2 3" xfId="826" xr:uid="{00000000-0005-0000-0000-0000BB030000}"/>
    <cellStyle name="Normal 4 4 3" xfId="827" xr:uid="{00000000-0005-0000-0000-0000BC030000}"/>
    <cellStyle name="Normal 4 5" xfId="828" xr:uid="{00000000-0005-0000-0000-0000BD030000}"/>
    <cellStyle name="Normal 4 5 2" xfId="829" xr:uid="{00000000-0005-0000-0000-0000BE030000}"/>
    <cellStyle name="Normal 4 6" xfId="27" xr:uid="{00000000-0005-0000-0000-0000BF030000}"/>
    <cellStyle name="Normal 40" xfId="830" xr:uid="{00000000-0005-0000-0000-0000C0030000}"/>
    <cellStyle name="Normal 41" xfId="831" xr:uid="{00000000-0005-0000-0000-0000C1030000}"/>
    <cellStyle name="Normal 41 2" xfId="832" xr:uid="{00000000-0005-0000-0000-0000C2030000}"/>
    <cellStyle name="Normal 42" xfId="833" xr:uid="{00000000-0005-0000-0000-0000C3030000}"/>
    <cellStyle name="Normal 43" xfId="834" xr:uid="{00000000-0005-0000-0000-0000C4030000}"/>
    <cellStyle name="Normal 43 2" xfId="835" xr:uid="{00000000-0005-0000-0000-0000C5030000}"/>
    <cellStyle name="Normal 44" xfId="836" xr:uid="{00000000-0005-0000-0000-0000C6030000}"/>
    <cellStyle name="Normal 44 2" xfId="837" xr:uid="{00000000-0005-0000-0000-0000C7030000}"/>
    <cellStyle name="Normal 45" xfId="838" xr:uid="{00000000-0005-0000-0000-0000C8030000}"/>
    <cellStyle name="Normal 45 2" xfId="839" xr:uid="{00000000-0005-0000-0000-0000C9030000}"/>
    <cellStyle name="Normal 46" xfId="840" xr:uid="{00000000-0005-0000-0000-0000CA030000}"/>
    <cellStyle name="Normal 47" xfId="841" xr:uid="{00000000-0005-0000-0000-0000CB030000}"/>
    <cellStyle name="Normal 48" xfId="842" xr:uid="{00000000-0005-0000-0000-0000CC030000}"/>
    <cellStyle name="Normal 5" xfId="843" xr:uid="{00000000-0005-0000-0000-0000CD030000}"/>
    <cellStyle name="Normal 5 2" xfId="844" xr:uid="{00000000-0005-0000-0000-0000CE030000}"/>
    <cellStyle name="Normal 5 2 2" xfId="845" xr:uid="{00000000-0005-0000-0000-0000CF030000}"/>
    <cellStyle name="Normal 5 2 2 2" xfId="846" xr:uid="{00000000-0005-0000-0000-0000D0030000}"/>
    <cellStyle name="Normal 5 2 2 2 2" xfId="847" xr:uid="{00000000-0005-0000-0000-0000D1030000}"/>
    <cellStyle name="Normal 5 2 3" xfId="848" xr:uid="{00000000-0005-0000-0000-0000D2030000}"/>
    <cellStyle name="Normal 5 2 3 2" xfId="849" xr:uid="{00000000-0005-0000-0000-0000D3030000}"/>
    <cellStyle name="Normal 5 2 4" xfId="850" xr:uid="{00000000-0005-0000-0000-0000D4030000}"/>
    <cellStyle name="Normal 5 2 5" xfId="851" xr:uid="{00000000-0005-0000-0000-0000D5030000}"/>
    <cellStyle name="Normal 5 3" xfId="852" xr:uid="{00000000-0005-0000-0000-0000D6030000}"/>
    <cellStyle name="Normal 5 4" xfId="853" xr:uid="{00000000-0005-0000-0000-0000D7030000}"/>
    <cellStyle name="Normal 5 5" xfId="854" xr:uid="{00000000-0005-0000-0000-0000D8030000}"/>
    <cellStyle name="Normal 5 6" xfId="855" xr:uid="{00000000-0005-0000-0000-0000D9030000}"/>
    <cellStyle name="Normal 5 6 2" xfId="856" xr:uid="{00000000-0005-0000-0000-0000DA030000}"/>
    <cellStyle name="Normal 6" xfId="857" xr:uid="{00000000-0005-0000-0000-0000DB030000}"/>
    <cellStyle name="Normal 6 2" xfId="858" xr:uid="{00000000-0005-0000-0000-0000DC030000}"/>
    <cellStyle name="Normal 6 3" xfId="859" xr:uid="{00000000-0005-0000-0000-0000DD030000}"/>
    <cellStyle name="Normal 6 3 2" xfId="860" xr:uid="{00000000-0005-0000-0000-0000DE030000}"/>
    <cellStyle name="Normal 6 4" xfId="861" xr:uid="{00000000-0005-0000-0000-0000DF030000}"/>
    <cellStyle name="Normal 7" xfId="862" xr:uid="{00000000-0005-0000-0000-0000E0030000}"/>
    <cellStyle name="Normal 7 2" xfId="863" xr:uid="{00000000-0005-0000-0000-0000E1030000}"/>
    <cellStyle name="Normal 7 2 2" xfId="864" xr:uid="{00000000-0005-0000-0000-0000E2030000}"/>
    <cellStyle name="Normal 7 2 2 2" xfId="865" xr:uid="{00000000-0005-0000-0000-0000E3030000}"/>
    <cellStyle name="Normal 7 2 3" xfId="866" xr:uid="{00000000-0005-0000-0000-0000E4030000}"/>
    <cellStyle name="Normal 7 2 3 2" xfId="867" xr:uid="{00000000-0005-0000-0000-0000E5030000}"/>
    <cellStyle name="Normal 7 3" xfId="868" xr:uid="{00000000-0005-0000-0000-0000E6030000}"/>
    <cellStyle name="Normal 7 4" xfId="869" xr:uid="{00000000-0005-0000-0000-0000E7030000}"/>
    <cellStyle name="Normal 7 5" xfId="870" xr:uid="{00000000-0005-0000-0000-0000E8030000}"/>
    <cellStyle name="Normal 7 5 2" xfId="871" xr:uid="{00000000-0005-0000-0000-0000E9030000}"/>
    <cellStyle name="Normal 8" xfId="872" xr:uid="{00000000-0005-0000-0000-0000EA030000}"/>
    <cellStyle name="Normal 8 2" xfId="873" xr:uid="{00000000-0005-0000-0000-0000EB030000}"/>
    <cellStyle name="Normal 8 2 2" xfId="874" xr:uid="{00000000-0005-0000-0000-0000EC030000}"/>
    <cellStyle name="Normal 8 2 2 2" xfId="875" xr:uid="{00000000-0005-0000-0000-0000ED030000}"/>
    <cellStyle name="Normal 8 2 3" xfId="876" xr:uid="{00000000-0005-0000-0000-0000EE030000}"/>
    <cellStyle name="Normal 8 2 3 2" xfId="877" xr:uid="{00000000-0005-0000-0000-0000EF030000}"/>
    <cellStyle name="Normal 8 3" xfId="878" xr:uid="{00000000-0005-0000-0000-0000F0030000}"/>
    <cellStyle name="Normal 8 3 2" xfId="879" xr:uid="{00000000-0005-0000-0000-0000F1030000}"/>
    <cellStyle name="Normal 8 3 2 2" xfId="880" xr:uid="{00000000-0005-0000-0000-0000F2030000}"/>
    <cellStyle name="Normal 8 3 3" xfId="881" xr:uid="{00000000-0005-0000-0000-0000F3030000}"/>
    <cellStyle name="Normal 8 4" xfId="882" xr:uid="{00000000-0005-0000-0000-0000F4030000}"/>
    <cellStyle name="Normal 8 5" xfId="883" xr:uid="{00000000-0005-0000-0000-0000F5030000}"/>
    <cellStyle name="Normal 8 5 2" xfId="884" xr:uid="{00000000-0005-0000-0000-0000F6030000}"/>
    <cellStyle name="Normal 9" xfId="885" xr:uid="{00000000-0005-0000-0000-0000F7030000}"/>
    <cellStyle name="Normal 9 2" xfId="886" xr:uid="{00000000-0005-0000-0000-0000F8030000}"/>
    <cellStyle name="Normal 9 2 2" xfId="887" xr:uid="{00000000-0005-0000-0000-0000F9030000}"/>
    <cellStyle name="Normal 9 2 2 2" xfId="888" xr:uid="{00000000-0005-0000-0000-0000FA030000}"/>
    <cellStyle name="Normal 9 2 3" xfId="889" xr:uid="{00000000-0005-0000-0000-0000FB030000}"/>
    <cellStyle name="Normal 9 2 3 2" xfId="890" xr:uid="{00000000-0005-0000-0000-0000FC030000}"/>
    <cellStyle name="Normal 9 3" xfId="891" xr:uid="{00000000-0005-0000-0000-0000FD030000}"/>
    <cellStyle name="Normal 9 3 2" xfId="892" xr:uid="{00000000-0005-0000-0000-0000FE030000}"/>
    <cellStyle name="Normal 9 4" xfId="893" xr:uid="{00000000-0005-0000-0000-0000FF030000}"/>
    <cellStyle name="Normal 9 5" xfId="894" xr:uid="{00000000-0005-0000-0000-000000040000}"/>
    <cellStyle name="Normal 9 5 2" xfId="895" xr:uid="{00000000-0005-0000-0000-000001040000}"/>
    <cellStyle name="Note 2" xfId="896" xr:uid="{00000000-0005-0000-0000-000002040000}"/>
    <cellStyle name="Note 2 2" xfId="897" xr:uid="{00000000-0005-0000-0000-000003040000}"/>
    <cellStyle name="Note 2 2 2" xfId="898" xr:uid="{00000000-0005-0000-0000-000004040000}"/>
    <cellStyle name="Note 3" xfId="899" xr:uid="{00000000-0005-0000-0000-000005040000}"/>
    <cellStyle name="Note 4" xfId="900" xr:uid="{00000000-0005-0000-0000-000006040000}"/>
    <cellStyle name="Note 5" xfId="901" xr:uid="{00000000-0005-0000-0000-000007040000}"/>
    <cellStyle name="Note 6" xfId="902" xr:uid="{00000000-0005-0000-0000-000008040000}"/>
    <cellStyle name="Note 6 2" xfId="903" xr:uid="{00000000-0005-0000-0000-000009040000}"/>
    <cellStyle name="Note 6 3" xfId="904" xr:uid="{00000000-0005-0000-0000-00000A040000}"/>
    <cellStyle name="Note 7" xfId="905" xr:uid="{00000000-0005-0000-0000-00000B040000}"/>
    <cellStyle name="Output 2" xfId="906" xr:uid="{00000000-0005-0000-0000-00000C040000}"/>
    <cellStyle name="Output 2 2" xfId="907" xr:uid="{00000000-0005-0000-0000-00000D040000}"/>
    <cellStyle name="Output 2 3" xfId="908" xr:uid="{00000000-0005-0000-0000-00000E040000}"/>
    <cellStyle name="Output 3" xfId="909" xr:uid="{00000000-0005-0000-0000-00000F040000}"/>
    <cellStyle name="Output 4" xfId="910" xr:uid="{00000000-0005-0000-0000-000010040000}"/>
    <cellStyle name="Output 5" xfId="911" xr:uid="{00000000-0005-0000-0000-000011040000}"/>
    <cellStyle name="Output 6" xfId="912" xr:uid="{00000000-0005-0000-0000-000012040000}"/>
    <cellStyle name="Percent" xfId="1" builtinId="5"/>
    <cellStyle name="Percent [0]" xfId="913" xr:uid="{00000000-0005-0000-0000-000014040000}"/>
    <cellStyle name="Percent [0] 2" xfId="914" xr:uid="{00000000-0005-0000-0000-000015040000}"/>
    <cellStyle name="Percent [0] 2 2" xfId="915" xr:uid="{00000000-0005-0000-0000-000016040000}"/>
    <cellStyle name="Percent [1]" xfId="916" xr:uid="{00000000-0005-0000-0000-000017040000}"/>
    <cellStyle name="Percent [1] 2" xfId="917" xr:uid="{00000000-0005-0000-0000-000018040000}"/>
    <cellStyle name="Percent [1] 2 2" xfId="918" xr:uid="{00000000-0005-0000-0000-000019040000}"/>
    <cellStyle name="Percent [2]" xfId="919" xr:uid="{00000000-0005-0000-0000-00001A040000}"/>
    <cellStyle name="Percent [2] 2" xfId="920" xr:uid="{00000000-0005-0000-0000-00001B040000}"/>
    <cellStyle name="Percent [2] 2 2" xfId="921" xr:uid="{00000000-0005-0000-0000-00001C040000}"/>
    <cellStyle name="Percent 10" xfId="922" xr:uid="{00000000-0005-0000-0000-00001D040000}"/>
    <cellStyle name="Percent 10 2" xfId="923" xr:uid="{00000000-0005-0000-0000-00001E040000}"/>
    <cellStyle name="Percent 10 2 2" xfId="924" xr:uid="{00000000-0005-0000-0000-00001F040000}"/>
    <cellStyle name="Percent 10 2 2 2" xfId="925" xr:uid="{00000000-0005-0000-0000-000020040000}"/>
    <cellStyle name="Percent 10 2 3" xfId="926" xr:uid="{00000000-0005-0000-0000-000021040000}"/>
    <cellStyle name="Percent 100" xfId="927" xr:uid="{00000000-0005-0000-0000-000022040000}"/>
    <cellStyle name="Percent 100 2" xfId="928" xr:uid="{00000000-0005-0000-0000-000023040000}"/>
    <cellStyle name="Percent 101" xfId="929" xr:uid="{00000000-0005-0000-0000-000024040000}"/>
    <cellStyle name="Percent 101 2" xfId="930" xr:uid="{00000000-0005-0000-0000-000025040000}"/>
    <cellStyle name="Percent 102" xfId="931" xr:uid="{00000000-0005-0000-0000-000026040000}"/>
    <cellStyle name="Percent 102 2" xfId="932" xr:uid="{00000000-0005-0000-0000-000027040000}"/>
    <cellStyle name="Percent 103" xfId="933" xr:uid="{00000000-0005-0000-0000-000028040000}"/>
    <cellStyle name="Percent 103 2" xfId="934" xr:uid="{00000000-0005-0000-0000-000029040000}"/>
    <cellStyle name="Percent 104" xfId="935" xr:uid="{00000000-0005-0000-0000-00002A040000}"/>
    <cellStyle name="Percent 104 2" xfId="936" xr:uid="{00000000-0005-0000-0000-00002B040000}"/>
    <cellStyle name="Percent 105" xfId="937" xr:uid="{00000000-0005-0000-0000-00002C040000}"/>
    <cellStyle name="Percent 105 2" xfId="938" xr:uid="{00000000-0005-0000-0000-00002D040000}"/>
    <cellStyle name="Percent 106" xfId="939" xr:uid="{00000000-0005-0000-0000-00002E040000}"/>
    <cellStyle name="Percent 106 2" xfId="940" xr:uid="{00000000-0005-0000-0000-00002F040000}"/>
    <cellStyle name="Percent 107" xfId="941" xr:uid="{00000000-0005-0000-0000-000030040000}"/>
    <cellStyle name="Percent 107 2" xfId="942" xr:uid="{00000000-0005-0000-0000-000031040000}"/>
    <cellStyle name="Percent 108" xfId="943" xr:uid="{00000000-0005-0000-0000-000032040000}"/>
    <cellStyle name="Percent 108 2" xfId="944" xr:uid="{00000000-0005-0000-0000-000033040000}"/>
    <cellStyle name="Percent 109" xfId="945" xr:uid="{00000000-0005-0000-0000-000034040000}"/>
    <cellStyle name="Percent 109 2" xfId="946" xr:uid="{00000000-0005-0000-0000-000035040000}"/>
    <cellStyle name="Percent 11" xfId="947" xr:uid="{00000000-0005-0000-0000-000036040000}"/>
    <cellStyle name="Percent 11 2" xfId="948" xr:uid="{00000000-0005-0000-0000-000037040000}"/>
    <cellStyle name="Percent 11 2 2" xfId="949" xr:uid="{00000000-0005-0000-0000-000038040000}"/>
    <cellStyle name="Percent 11 2 2 2" xfId="950" xr:uid="{00000000-0005-0000-0000-000039040000}"/>
    <cellStyle name="Percent 11 2 3" xfId="951" xr:uid="{00000000-0005-0000-0000-00003A040000}"/>
    <cellStyle name="Percent 110" xfId="952" xr:uid="{00000000-0005-0000-0000-00003B040000}"/>
    <cellStyle name="Percent 110 2" xfId="953" xr:uid="{00000000-0005-0000-0000-00003C040000}"/>
    <cellStyle name="Percent 111" xfId="954" xr:uid="{00000000-0005-0000-0000-00003D040000}"/>
    <cellStyle name="Percent 111 2" xfId="955" xr:uid="{00000000-0005-0000-0000-00003E040000}"/>
    <cellStyle name="Percent 112" xfId="956" xr:uid="{00000000-0005-0000-0000-00003F040000}"/>
    <cellStyle name="Percent 112 2" xfId="957" xr:uid="{00000000-0005-0000-0000-000040040000}"/>
    <cellStyle name="Percent 113" xfId="958" xr:uid="{00000000-0005-0000-0000-000041040000}"/>
    <cellStyle name="Percent 113 2" xfId="959" xr:uid="{00000000-0005-0000-0000-000042040000}"/>
    <cellStyle name="Percent 114" xfId="960" xr:uid="{00000000-0005-0000-0000-000043040000}"/>
    <cellStyle name="Percent 114 2" xfId="961" xr:uid="{00000000-0005-0000-0000-000044040000}"/>
    <cellStyle name="Percent 115" xfId="962" xr:uid="{00000000-0005-0000-0000-000045040000}"/>
    <cellStyle name="Percent 116" xfId="963" xr:uid="{00000000-0005-0000-0000-000046040000}"/>
    <cellStyle name="Percent 117" xfId="964" xr:uid="{00000000-0005-0000-0000-000047040000}"/>
    <cellStyle name="Percent 118" xfId="965" xr:uid="{00000000-0005-0000-0000-000048040000}"/>
    <cellStyle name="Percent 119" xfId="966" xr:uid="{00000000-0005-0000-0000-000049040000}"/>
    <cellStyle name="Percent 12" xfId="967" xr:uid="{00000000-0005-0000-0000-00004A040000}"/>
    <cellStyle name="Percent 12 2" xfId="968" xr:uid="{00000000-0005-0000-0000-00004B040000}"/>
    <cellStyle name="Percent 12 2 2" xfId="969" xr:uid="{00000000-0005-0000-0000-00004C040000}"/>
    <cellStyle name="Percent 12 2 2 2" xfId="970" xr:uid="{00000000-0005-0000-0000-00004D040000}"/>
    <cellStyle name="Percent 12 2 3" xfId="971" xr:uid="{00000000-0005-0000-0000-00004E040000}"/>
    <cellStyle name="Percent 120" xfId="972" xr:uid="{00000000-0005-0000-0000-00004F040000}"/>
    <cellStyle name="Percent 121" xfId="973" xr:uid="{00000000-0005-0000-0000-000050040000}"/>
    <cellStyle name="Percent 122" xfId="974" xr:uid="{00000000-0005-0000-0000-000051040000}"/>
    <cellStyle name="Percent 123" xfId="975" xr:uid="{00000000-0005-0000-0000-000052040000}"/>
    <cellStyle name="Percent 124" xfId="976" xr:uid="{00000000-0005-0000-0000-000053040000}"/>
    <cellStyle name="Percent 125" xfId="977" xr:uid="{00000000-0005-0000-0000-000054040000}"/>
    <cellStyle name="Percent 126" xfId="978" xr:uid="{00000000-0005-0000-0000-000055040000}"/>
    <cellStyle name="Percent 127" xfId="979" xr:uid="{00000000-0005-0000-0000-000056040000}"/>
    <cellStyle name="Percent 128" xfId="980" xr:uid="{00000000-0005-0000-0000-000057040000}"/>
    <cellStyle name="Percent 129" xfId="981" xr:uid="{00000000-0005-0000-0000-000058040000}"/>
    <cellStyle name="Percent 129 2" xfId="982" xr:uid="{00000000-0005-0000-0000-000059040000}"/>
    <cellStyle name="Percent 13" xfId="983" xr:uid="{00000000-0005-0000-0000-00005A040000}"/>
    <cellStyle name="Percent 13 2" xfId="984" xr:uid="{00000000-0005-0000-0000-00005B040000}"/>
    <cellStyle name="Percent 13 2 2" xfId="985" xr:uid="{00000000-0005-0000-0000-00005C040000}"/>
    <cellStyle name="Percent 13 2 2 2" xfId="986" xr:uid="{00000000-0005-0000-0000-00005D040000}"/>
    <cellStyle name="Percent 13 2 3" xfId="987" xr:uid="{00000000-0005-0000-0000-00005E040000}"/>
    <cellStyle name="Percent 130" xfId="988" xr:uid="{00000000-0005-0000-0000-00005F040000}"/>
    <cellStyle name="Percent 130 2" xfId="989" xr:uid="{00000000-0005-0000-0000-000060040000}"/>
    <cellStyle name="Percent 131" xfId="990" xr:uid="{00000000-0005-0000-0000-000061040000}"/>
    <cellStyle name="Percent 132" xfId="991" xr:uid="{00000000-0005-0000-0000-000062040000}"/>
    <cellStyle name="Percent 133" xfId="992" xr:uid="{00000000-0005-0000-0000-000063040000}"/>
    <cellStyle name="Percent 134" xfId="993" xr:uid="{00000000-0005-0000-0000-000064040000}"/>
    <cellStyle name="Percent 135" xfId="994" xr:uid="{00000000-0005-0000-0000-000065040000}"/>
    <cellStyle name="Percent 136" xfId="995" xr:uid="{00000000-0005-0000-0000-000066040000}"/>
    <cellStyle name="Percent 137" xfId="996" xr:uid="{00000000-0005-0000-0000-000067040000}"/>
    <cellStyle name="Percent 138" xfId="997" xr:uid="{00000000-0005-0000-0000-000068040000}"/>
    <cellStyle name="Percent 139" xfId="998" xr:uid="{00000000-0005-0000-0000-000069040000}"/>
    <cellStyle name="Percent 14" xfId="999" xr:uid="{00000000-0005-0000-0000-00006A040000}"/>
    <cellStyle name="Percent 14 2" xfId="1000" xr:uid="{00000000-0005-0000-0000-00006B040000}"/>
    <cellStyle name="Percent 14 2 2" xfId="1001" xr:uid="{00000000-0005-0000-0000-00006C040000}"/>
    <cellStyle name="Percent 14 2 2 2" xfId="1002" xr:uid="{00000000-0005-0000-0000-00006D040000}"/>
    <cellStyle name="Percent 14 2 3" xfId="1003" xr:uid="{00000000-0005-0000-0000-00006E040000}"/>
    <cellStyle name="Percent 140" xfId="1004" xr:uid="{00000000-0005-0000-0000-00006F040000}"/>
    <cellStyle name="Percent 141" xfId="1005" xr:uid="{00000000-0005-0000-0000-000070040000}"/>
    <cellStyle name="Percent 142" xfId="1006" xr:uid="{00000000-0005-0000-0000-000071040000}"/>
    <cellStyle name="Percent 143" xfId="1007" xr:uid="{00000000-0005-0000-0000-000072040000}"/>
    <cellStyle name="Percent 144" xfId="1008" xr:uid="{00000000-0005-0000-0000-000073040000}"/>
    <cellStyle name="Percent 145" xfId="1009" xr:uid="{00000000-0005-0000-0000-000074040000}"/>
    <cellStyle name="Percent 146" xfId="1010" xr:uid="{00000000-0005-0000-0000-000075040000}"/>
    <cellStyle name="Percent 147" xfId="1011" xr:uid="{00000000-0005-0000-0000-000076040000}"/>
    <cellStyle name="Percent 148" xfId="1012" xr:uid="{00000000-0005-0000-0000-000077040000}"/>
    <cellStyle name="Percent 149" xfId="1013" xr:uid="{00000000-0005-0000-0000-000078040000}"/>
    <cellStyle name="Percent 15" xfId="1014" xr:uid="{00000000-0005-0000-0000-000079040000}"/>
    <cellStyle name="Percent 15 2" xfId="1015" xr:uid="{00000000-0005-0000-0000-00007A040000}"/>
    <cellStyle name="Percent 15 2 2" xfId="1016" xr:uid="{00000000-0005-0000-0000-00007B040000}"/>
    <cellStyle name="Percent 15 2 2 2" xfId="1017" xr:uid="{00000000-0005-0000-0000-00007C040000}"/>
    <cellStyle name="Percent 15 2 3" xfId="1018" xr:uid="{00000000-0005-0000-0000-00007D040000}"/>
    <cellStyle name="Percent 150" xfId="1019" xr:uid="{00000000-0005-0000-0000-00007E040000}"/>
    <cellStyle name="Percent 151" xfId="1020" xr:uid="{00000000-0005-0000-0000-00007F040000}"/>
    <cellStyle name="Percent 152" xfId="1021" xr:uid="{00000000-0005-0000-0000-000080040000}"/>
    <cellStyle name="Percent 153" xfId="1022" xr:uid="{00000000-0005-0000-0000-000081040000}"/>
    <cellStyle name="Percent 154" xfId="1023" xr:uid="{00000000-0005-0000-0000-000082040000}"/>
    <cellStyle name="Percent 155" xfId="1024" xr:uid="{00000000-0005-0000-0000-000083040000}"/>
    <cellStyle name="Percent 156" xfId="1025" xr:uid="{00000000-0005-0000-0000-000084040000}"/>
    <cellStyle name="Percent 157" xfId="1026" xr:uid="{00000000-0005-0000-0000-000085040000}"/>
    <cellStyle name="Percent 158" xfId="1027" xr:uid="{00000000-0005-0000-0000-000086040000}"/>
    <cellStyle name="Percent 159" xfId="1028" xr:uid="{00000000-0005-0000-0000-000087040000}"/>
    <cellStyle name="Percent 16" xfId="1029" xr:uid="{00000000-0005-0000-0000-000088040000}"/>
    <cellStyle name="Percent 16 2" xfId="1030" xr:uid="{00000000-0005-0000-0000-000089040000}"/>
    <cellStyle name="Percent 16 2 2" xfId="1031" xr:uid="{00000000-0005-0000-0000-00008A040000}"/>
    <cellStyle name="Percent 16 2 2 2" xfId="1032" xr:uid="{00000000-0005-0000-0000-00008B040000}"/>
    <cellStyle name="Percent 16 2 3" xfId="1033" xr:uid="{00000000-0005-0000-0000-00008C040000}"/>
    <cellStyle name="Percent 160" xfId="1034" xr:uid="{00000000-0005-0000-0000-00008D040000}"/>
    <cellStyle name="Percent 161" xfId="1035" xr:uid="{00000000-0005-0000-0000-00008E040000}"/>
    <cellStyle name="Percent 162" xfId="1036" xr:uid="{00000000-0005-0000-0000-00008F040000}"/>
    <cellStyle name="Percent 163" xfId="1037" xr:uid="{00000000-0005-0000-0000-000090040000}"/>
    <cellStyle name="Percent 164" xfId="1038" xr:uid="{00000000-0005-0000-0000-000091040000}"/>
    <cellStyle name="Percent 165" xfId="1039" xr:uid="{00000000-0005-0000-0000-000092040000}"/>
    <cellStyle name="Percent 166" xfId="1040" xr:uid="{00000000-0005-0000-0000-000093040000}"/>
    <cellStyle name="Percent 167" xfId="1041" xr:uid="{00000000-0005-0000-0000-000094040000}"/>
    <cellStyle name="Percent 168" xfId="1042" xr:uid="{00000000-0005-0000-0000-000095040000}"/>
    <cellStyle name="Percent 169" xfId="1043" xr:uid="{00000000-0005-0000-0000-000096040000}"/>
    <cellStyle name="Percent 17" xfId="1044" xr:uid="{00000000-0005-0000-0000-000097040000}"/>
    <cellStyle name="Percent 17 2" xfId="1045" xr:uid="{00000000-0005-0000-0000-000098040000}"/>
    <cellStyle name="Percent 17 2 2" xfId="1046" xr:uid="{00000000-0005-0000-0000-000099040000}"/>
    <cellStyle name="Percent 17 2 2 2" xfId="1047" xr:uid="{00000000-0005-0000-0000-00009A040000}"/>
    <cellStyle name="Percent 17 2 3" xfId="1048" xr:uid="{00000000-0005-0000-0000-00009B040000}"/>
    <cellStyle name="Percent 170" xfId="1049" xr:uid="{00000000-0005-0000-0000-00009C040000}"/>
    <cellStyle name="Percent 171" xfId="1050" xr:uid="{00000000-0005-0000-0000-00009D040000}"/>
    <cellStyle name="Percent 172" xfId="1051" xr:uid="{00000000-0005-0000-0000-00009E040000}"/>
    <cellStyle name="Percent 173" xfId="1052" xr:uid="{00000000-0005-0000-0000-00009F040000}"/>
    <cellStyle name="Percent 18" xfId="1053" xr:uid="{00000000-0005-0000-0000-0000A0040000}"/>
    <cellStyle name="Percent 18 2" xfId="1054" xr:uid="{00000000-0005-0000-0000-0000A1040000}"/>
    <cellStyle name="Percent 18 2 2" xfId="1055" xr:uid="{00000000-0005-0000-0000-0000A2040000}"/>
    <cellStyle name="Percent 18 2 2 2" xfId="1056" xr:uid="{00000000-0005-0000-0000-0000A3040000}"/>
    <cellStyle name="Percent 18 2 3" xfId="1057" xr:uid="{00000000-0005-0000-0000-0000A4040000}"/>
    <cellStyle name="Percent 19" xfId="1058" xr:uid="{00000000-0005-0000-0000-0000A5040000}"/>
    <cellStyle name="Percent 19 2" xfId="1059" xr:uid="{00000000-0005-0000-0000-0000A6040000}"/>
    <cellStyle name="Percent 19 2 2" xfId="1060" xr:uid="{00000000-0005-0000-0000-0000A7040000}"/>
    <cellStyle name="Percent 19 2 2 2" xfId="1061" xr:uid="{00000000-0005-0000-0000-0000A8040000}"/>
    <cellStyle name="Percent 19 2 3" xfId="1062" xr:uid="{00000000-0005-0000-0000-0000A9040000}"/>
    <cellStyle name="Percent 2" xfId="29" xr:uid="{00000000-0005-0000-0000-0000AA040000}"/>
    <cellStyle name="Percent 2 2" xfId="1063" xr:uid="{00000000-0005-0000-0000-0000AB040000}"/>
    <cellStyle name="Percent 2 3" xfId="1064" xr:uid="{00000000-0005-0000-0000-0000AC040000}"/>
    <cellStyle name="Percent 2 3 2" xfId="1065" xr:uid="{00000000-0005-0000-0000-0000AD040000}"/>
    <cellStyle name="Percent 2 3 3" xfId="1066" xr:uid="{00000000-0005-0000-0000-0000AE040000}"/>
    <cellStyle name="Percent 2 4" xfId="1067" xr:uid="{00000000-0005-0000-0000-0000AF040000}"/>
    <cellStyle name="Percent 2 4 2" xfId="1068" xr:uid="{00000000-0005-0000-0000-0000B0040000}"/>
    <cellStyle name="Percent 2 4 2 2" xfId="1069" xr:uid="{00000000-0005-0000-0000-0000B1040000}"/>
    <cellStyle name="Percent 2 4 2 2 2" xfId="1070" xr:uid="{00000000-0005-0000-0000-0000B2040000}"/>
    <cellStyle name="Percent 2 4 2 3" xfId="1071" xr:uid="{00000000-0005-0000-0000-0000B3040000}"/>
    <cellStyle name="Percent 20" xfId="1072" xr:uid="{00000000-0005-0000-0000-0000B4040000}"/>
    <cellStyle name="Percent 20 2" xfId="1073" xr:uid="{00000000-0005-0000-0000-0000B5040000}"/>
    <cellStyle name="Percent 20 2 2" xfId="1074" xr:uid="{00000000-0005-0000-0000-0000B6040000}"/>
    <cellStyle name="Percent 20 2 2 2" xfId="1075" xr:uid="{00000000-0005-0000-0000-0000B7040000}"/>
    <cellStyle name="Percent 20 2 3" xfId="1076" xr:uid="{00000000-0005-0000-0000-0000B8040000}"/>
    <cellStyle name="Percent 21" xfId="1077" xr:uid="{00000000-0005-0000-0000-0000B9040000}"/>
    <cellStyle name="Percent 21 2" xfId="1078" xr:uid="{00000000-0005-0000-0000-0000BA040000}"/>
    <cellStyle name="Percent 21 2 2" xfId="1079" xr:uid="{00000000-0005-0000-0000-0000BB040000}"/>
    <cellStyle name="Percent 21 2 2 2" xfId="1080" xr:uid="{00000000-0005-0000-0000-0000BC040000}"/>
    <cellStyle name="Percent 21 2 3" xfId="1081" xr:uid="{00000000-0005-0000-0000-0000BD040000}"/>
    <cellStyle name="Percent 22" xfId="1082" xr:uid="{00000000-0005-0000-0000-0000BE040000}"/>
    <cellStyle name="Percent 22 2" xfId="1083" xr:uid="{00000000-0005-0000-0000-0000BF040000}"/>
    <cellStyle name="Percent 22 2 2" xfId="1084" xr:uid="{00000000-0005-0000-0000-0000C0040000}"/>
    <cellStyle name="Percent 22 2 2 2" xfId="1085" xr:uid="{00000000-0005-0000-0000-0000C1040000}"/>
    <cellStyle name="Percent 22 2 3" xfId="1086" xr:uid="{00000000-0005-0000-0000-0000C2040000}"/>
    <cellStyle name="Percent 23" xfId="1087" xr:uid="{00000000-0005-0000-0000-0000C3040000}"/>
    <cellStyle name="Percent 23 2" xfId="1088" xr:uid="{00000000-0005-0000-0000-0000C4040000}"/>
    <cellStyle name="Percent 23 2 2" xfId="1089" xr:uid="{00000000-0005-0000-0000-0000C5040000}"/>
    <cellStyle name="Percent 23 2 2 2" xfId="1090" xr:uid="{00000000-0005-0000-0000-0000C6040000}"/>
    <cellStyle name="Percent 23 2 3" xfId="1091" xr:uid="{00000000-0005-0000-0000-0000C7040000}"/>
    <cellStyle name="Percent 24" xfId="1092" xr:uid="{00000000-0005-0000-0000-0000C8040000}"/>
    <cellStyle name="Percent 24 2" xfId="1093" xr:uid="{00000000-0005-0000-0000-0000C9040000}"/>
    <cellStyle name="Percent 24 2 2" xfId="1094" xr:uid="{00000000-0005-0000-0000-0000CA040000}"/>
    <cellStyle name="Percent 24 2 2 2" xfId="1095" xr:uid="{00000000-0005-0000-0000-0000CB040000}"/>
    <cellStyle name="Percent 24 2 3" xfId="1096" xr:uid="{00000000-0005-0000-0000-0000CC040000}"/>
    <cellStyle name="Percent 25" xfId="1097" xr:uid="{00000000-0005-0000-0000-0000CD040000}"/>
    <cellStyle name="Percent 25 2" xfId="1098" xr:uid="{00000000-0005-0000-0000-0000CE040000}"/>
    <cellStyle name="Percent 25 2 2" xfId="1099" xr:uid="{00000000-0005-0000-0000-0000CF040000}"/>
    <cellStyle name="Percent 25 2 2 2" xfId="1100" xr:uid="{00000000-0005-0000-0000-0000D0040000}"/>
    <cellStyle name="Percent 25 2 3" xfId="1101" xr:uid="{00000000-0005-0000-0000-0000D1040000}"/>
    <cellStyle name="Percent 26" xfId="1102" xr:uid="{00000000-0005-0000-0000-0000D2040000}"/>
    <cellStyle name="Percent 26 2" xfId="1103" xr:uid="{00000000-0005-0000-0000-0000D3040000}"/>
    <cellStyle name="Percent 26 2 2" xfId="1104" xr:uid="{00000000-0005-0000-0000-0000D4040000}"/>
    <cellStyle name="Percent 26 2 2 2" xfId="1105" xr:uid="{00000000-0005-0000-0000-0000D5040000}"/>
    <cellStyle name="Percent 26 2 3" xfId="1106" xr:uid="{00000000-0005-0000-0000-0000D6040000}"/>
    <cellStyle name="Percent 27" xfId="1107" xr:uid="{00000000-0005-0000-0000-0000D7040000}"/>
    <cellStyle name="Percent 27 2" xfId="1108" xr:uid="{00000000-0005-0000-0000-0000D8040000}"/>
    <cellStyle name="Percent 27 2 2" xfId="1109" xr:uid="{00000000-0005-0000-0000-0000D9040000}"/>
    <cellStyle name="Percent 27 2 2 2" xfId="1110" xr:uid="{00000000-0005-0000-0000-0000DA040000}"/>
    <cellStyle name="Percent 27 2 3" xfId="1111" xr:uid="{00000000-0005-0000-0000-0000DB040000}"/>
    <cellStyle name="Percent 28" xfId="1112" xr:uid="{00000000-0005-0000-0000-0000DC040000}"/>
    <cellStyle name="Percent 28 2" xfId="1113" xr:uid="{00000000-0005-0000-0000-0000DD040000}"/>
    <cellStyle name="Percent 28 2 2" xfId="1114" xr:uid="{00000000-0005-0000-0000-0000DE040000}"/>
    <cellStyle name="Percent 28 2 2 2" xfId="1115" xr:uid="{00000000-0005-0000-0000-0000DF040000}"/>
    <cellStyle name="Percent 28 2 3" xfId="1116" xr:uid="{00000000-0005-0000-0000-0000E0040000}"/>
    <cellStyle name="Percent 29" xfId="1117" xr:uid="{00000000-0005-0000-0000-0000E1040000}"/>
    <cellStyle name="Percent 29 2" xfId="1118" xr:uid="{00000000-0005-0000-0000-0000E2040000}"/>
    <cellStyle name="Percent 29 2 2" xfId="1119" xr:uid="{00000000-0005-0000-0000-0000E3040000}"/>
    <cellStyle name="Percent 29 2 2 2" xfId="1120" xr:uid="{00000000-0005-0000-0000-0000E4040000}"/>
    <cellStyle name="Percent 29 2 3" xfId="1121" xr:uid="{00000000-0005-0000-0000-0000E5040000}"/>
    <cellStyle name="Percent 3" xfId="30" xr:uid="{00000000-0005-0000-0000-0000E6040000}"/>
    <cellStyle name="Percent 3 2" xfId="1122" xr:uid="{00000000-0005-0000-0000-0000E7040000}"/>
    <cellStyle name="Percent 3 3" xfId="1123" xr:uid="{00000000-0005-0000-0000-0000E8040000}"/>
    <cellStyle name="Percent 3 3 2" xfId="1124" xr:uid="{00000000-0005-0000-0000-0000E9040000}"/>
    <cellStyle name="Percent 30" xfId="1125" xr:uid="{00000000-0005-0000-0000-0000EA040000}"/>
    <cellStyle name="Percent 30 2" xfId="1126" xr:uid="{00000000-0005-0000-0000-0000EB040000}"/>
    <cellStyle name="Percent 30 2 2" xfId="1127" xr:uid="{00000000-0005-0000-0000-0000EC040000}"/>
    <cellStyle name="Percent 30 2 2 2" xfId="1128" xr:uid="{00000000-0005-0000-0000-0000ED040000}"/>
    <cellStyle name="Percent 30 2 3" xfId="1129" xr:uid="{00000000-0005-0000-0000-0000EE040000}"/>
    <cellStyle name="Percent 31" xfId="1130" xr:uid="{00000000-0005-0000-0000-0000EF040000}"/>
    <cellStyle name="Percent 31 2" xfId="1131" xr:uid="{00000000-0005-0000-0000-0000F0040000}"/>
    <cellStyle name="Percent 31 2 2" xfId="1132" xr:uid="{00000000-0005-0000-0000-0000F1040000}"/>
    <cellStyle name="Percent 31 2 2 2" xfId="1133" xr:uid="{00000000-0005-0000-0000-0000F2040000}"/>
    <cellStyle name="Percent 31 2 3" xfId="1134" xr:uid="{00000000-0005-0000-0000-0000F3040000}"/>
    <cellStyle name="Percent 32" xfId="1135" xr:uid="{00000000-0005-0000-0000-0000F4040000}"/>
    <cellStyle name="Percent 32 2" xfId="1136" xr:uid="{00000000-0005-0000-0000-0000F5040000}"/>
    <cellStyle name="Percent 32 3" xfId="1137" xr:uid="{00000000-0005-0000-0000-0000F6040000}"/>
    <cellStyle name="Percent 32 3 2" xfId="1138" xr:uid="{00000000-0005-0000-0000-0000F7040000}"/>
    <cellStyle name="Percent 32 3 2 2" xfId="1139" xr:uid="{00000000-0005-0000-0000-0000F8040000}"/>
    <cellStyle name="Percent 32 3 3" xfId="1140" xr:uid="{00000000-0005-0000-0000-0000F9040000}"/>
    <cellStyle name="Percent 33" xfId="1141" xr:uid="{00000000-0005-0000-0000-0000FA040000}"/>
    <cellStyle name="Percent 33 2" xfId="1142" xr:uid="{00000000-0005-0000-0000-0000FB040000}"/>
    <cellStyle name="Percent 33 2 2" xfId="1143" xr:uid="{00000000-0005-0000-0000-0000FC040000}"/>
    <cellStyle name="Percent 33 2 2 2" xfId="1144" xr:uid="{00000000-0005-0000-0000-0000FD040000}"/>
    <cellStyle name="Percent 33 2 3" xfId="1145" xr:uid="{00000000-0005-0000-0000-0000FE040000}"/>
    <cellStyle name="Percent 34" xfId="1146" xr:uid="{00000000-0005-0000-0000-0000FF040000}"/>
    <cellStyle name="Percent 34 2" xfId="1147" xr:uid="{00000000-0005-0000-0000-000000050000}"/>
    <cellStyle name="Percent 34 2 2" xfId="1148" xr:uid="{00000000-0005-0000-0000-000001050000}"/>
    <cellStyle name="Percent 34 2 2 2" xfId="1149" xr:uid="{00000000-0005-0000-0000-000002050000}"/>
    <cellStyle name="Percent 34 2 3" xfId="1150" xr:uid="{00000000-0005-0000-0000-000003050000}"/>
    <cellStyle name="Percent 35" xfId="1151" xr:uid="{00000000-0005-0000-0000-000004050000}"/>
    <cellStyle name="Percent 35 2" xfId="1152" xr:uid="{00000000-0005-0000-0000-000005050000}"/>
    <cellStyle name="Percent 35 2 2" xfId="1153" xr:uid="{00000000-0005-0000-0000-000006050000}"/>
    <cellStyle name="Percent 35 3" xfId="1154" xr:uid="{00000000-0005-0000-0000-000007050000}"/>
    <cellStyle name="Percent 36" xfId="1155" xr:uid="{00000000-0005-0000-0000-000008050000}"/>
    <cellStyle name="Percent 36 2" xfId="1156" xr:uid="{00000000-0005-0000-0000-000009050000}"/>
    <cellStyle name="Percent 36 2 2" xfId="1157" xr:uid="{00000000-0005-0000-0000-00000A050000}"/>
    <cellStyle name="Percent 36 3" xfId="1158" xr:uid="{00000000-0005-0000-0000-00000B050000}"/>
    <cellStyle name="Percent 37" xfId="1159" xr:uid="{00000000-0005-0000-0000-00000C050000}"/>
    <cellStyle name="Percent 37 2" xfId="1160" xr:uid="{00000000-0005-0000-0000-00000D050000}"/>
    <cellStyle name="Percent 37 2 2" xfId="1161" xr:uid="{00000000-0005-0000-0000-00000E050000}"/>
    <cellStyle name="Percent 37 3" xfId="1162" xr:uid="{00000000-0005-0000-0000-00000F050000}"/>
    <cellStyle name="Percent 38" xfId="1163" xr:uid="{00000000-0005-0000-0000-000010050000}"/>
    <cellStyle name="Percent 38 2" xfId="1164" xr:uid="{00000000-0005-0000-0000-000011050000}"/>
    <cellStyle name="Percent 38 2 2" xfId="1165" xr:uid="{00000000-0005-0000-0000-000012050000}"/>
    <cellStyle name="Percent 38 2 2 2" xfId="1166" xr:uid="{00000000-0005-0000-0000-000013050000}"/>
    <cellStyle name="Percent 38 2 3" xfId="1167" xr:uid="{00000000-0005-0000-0000-000014050000}"/>
    <cellStyle name="Percent 39" xfId="1168" xr:uid="{00000000-0005-0000-0000-000015050000}"/>
    <cellStyle name="Percent 39 2" xfId="1169" xr:uid="{00000000-0005-0000-0000-000016050000}"/>
    <cellStyle name="Percent 39 2 2" xfId="1170" xr:uid="{00000000-0005-0000-0000-000017050000}"/>
    <cellStyle name="Percent 39 2 2 2" xfId="1171" xr:uid="{00000000-0005-0000-0000-000018050000}"/>
    <cellStyle name="Percent 39 2 3" xfId="1172" xr:uid="{00000000-0005-0000-0000-000019050000}"/>
    <cellStyle name="Percent 4" xfId="1173" xr:uid="{00000000-0005-0000-0000-00001A050000}"/>
    <cellStyle name="Percent 4 2" xfId="1174" xr:uid="{00000000-0005-0000-0000-00001B050000}"/>
    <cellStyle name="Percent 4 2 2" xfId="1175" xr:uid="{00000000-0005-0000-0000-00001C050000}"/>
    <cellStyle name="Percent 4 3" xfId="1176" xr:uid="{00000000-0005-0000-0000-00001D050000}"/>
    <cellStyle name="Percent 4 3 2" xfId="1177" xr:uid="{00000000-0005-0000-0000-00001E050000}"/>
    <cellStyle name="Percent 40" xfId="1178" xr:uid="{00000000-0005-0000-0000-00001F050000}"/>
    <cellStyle name="Percent 40 2" xfId="1179" xr:uid="{00000000-0005-0000-0000-000020050000}"/>
    <cellStyle name="Percent 40 2 2" xfId="1180" xr:uid="{00000000-0005-0000-0000-000021050000}"/>
    <cellStyle name="Percent 40 3" xfId="1181" xr:uid="{00000000-0005-0000-0000-000022050000}"/>
    <cellStyle name="Percent 41" xfId="1182" xr:uid="{00000000-0005-0000-0000-000023050000}"/>
    <cellStyle name="Percent 41 2" xfId="1183" xr:uid="{00000000-0005-0000-0000-000024050000}"/>
    <cellStyle name="Percent 41 2 2" xfId="1184" xr:uid="{00000000-0005-0000-0000-000025050000}"/>
    <cellStyle name="Percent 41 3" xfId="1185" xr:uid="{00000000-0005-0000-0000-000026050000}"/>
    <cellStyle name="Percent 42" xfId="1186" xr:uid="{00000000-0005-0000-0000-000027050000}"/>
    <cellStyle name="Percent 42 2" xfId="1187" xr:uid="{00000000-0005-0000-0000-000028050000}"/>
    <cellStyle name="Percent 42 2 2" xfId="1188" xr:uid="{00000000-0005-0000-0000-000029050000}"/>
    <cellStyle name="Percent 42 3" xfId="1189" xr:uid="{00000000-0005-0000-0000-00002A050000}"/>
    <cellStyle name="Percent 43" xfId="1190" xr:uid="{00000000-0005-0000-0000-00002B050000}"/>
    <cellStyle name="Percent 43 2" xfId="1191" xr:uid="{00000000-0005-0000-0000-00002C050000}"/>
    <cellStyle name="Percent 43 2 2" xfId="1192" xr:uid="{00000000-0005-0000-0000-00002D050000}"/>
    <cellStyle name="Percent 43 3" xfId="1193" xr:uid="{00000000-0005-0000-0000-00002E050000}"/>
    <cellStyle name="Percent 44" xfId="1194" xr:uid="{00000000-0005-0000-0000-00002F050000}"/>
    <cellStyle name="Percent 44 2" xfId="1195" xr:uid="{00000000-0005-0000-0000-000030050000}"/>
    <cellStyle name="Percent 44 2 2" xfId="1196" xr:uid="{00000000-0005-0000-0000-000031050000}"/>
    <cellStyle name="Percent 44 3" xfId="1197" xr:uid="{00000000-0005-0000-0000-000032050000}"/>
    <cellStyle name="Percent 45" xfId="1198" xr:uid="{00000000-0005-0000-0000-000033050000}"/>
    <cellStyle name="Percent 45 2" xfId="1199" xr:uid="{00000000-0005-0000-0000-000034050000}"/>
    <cellStyle name="Percent 45 2 2" xfId="1200" xr:uid="{00000000-0005-0000-0000-000035050000}"/>
    <cellStyle name="Percent 45 3" xfId="1201" xr:uid="{00000000-0005-0000-0000-000036050000}"/>
    <cellStyle name="Percent 46" xfId="1202" xr:uid="{00000000-0005-0000-0000-000037050000}"/>
    <cellStyle name="Percent 46 2" xfId="1203" xr:uid="{00000000-0005-0000-0000-000038050000}"/>
    <cellStyle name="Percent 46 2 2" xfId="1204" xr:uid="{00000000-0005-0000-0000-000039050000}"/>
    <cellStyle name="Percent 46 3" xfId="1205" xr:uid="{00000000-0005-0000-0000-00003A050000}"/>
    <cellStyle name="Percent 47" xfId="1206" xr:uid="{00000000-0005-0000-0000-00003B050000}"/>
    <cellStyle name="Percent 47 2" xfId="1207" xr:uid="{00000000-0005-0000-0000-00003C050000}"/>
    <cellStyle name="Percent 47 2 2" xfId="1208" xr:uid="{00000000-0005-0000-0000-00003D050000}"/>
    <cellStyle name="Percent 47 3" xfId="1209" xr:uid="{00000000-0005-0000-0000-00003E050000}"/>
    <cellStyle name="Percent 48" xfId="1210" xr:uid="{00000000-0005-0000-0000-00003F050000}"/>
    <cellStyle name="Percent 48 2" xfId="1211" xr:uid="{00000000-0005-0000-0000-000040050000}"/>
    <cellStyle name="Percent 48 2 2" xfId="1212" xr:uid="{00000000-0005-0000-0000-000041050000}"/>
    <cellStyle name="Percent 48 3" xfId="1213" xr:uid="{00000000-0005-0000-0000-000042050000}"/>
    <cellStyle name="Percent 49" xfId="1214" xr:uid="{00000000-0005-0000-0000-000043050000}"/>
    <cellStyle name="Percent 49 2" xfId="1215" xr:uid="{00000000-0005-0000-0000-000044050000}"/>
    <cellStyle name="Percent 49 2 2" xfId="1216" xr:uid="{00000000-0005-0000-0000-000045050000}"/>
    <cellStyle name="Percent 49 3" xfId="1217" xr:uid="{00000000-0005-0000-0000-000046050000}"/>
    <cellStyle name="Percent 5" xfId="1218" xr:uid="{00000000-0005-0000-0000-000047050000}"/>
    <cellStyle name="Percent 5 2" xfId="1219" xr:uid="{00000000-0005-0000-0000-000048050000}"/>
    <cellStyle name="Percent 5 3" xfId="1220" xr:uid="{00000000-0005-0000-0000-000049050000}"/>
    <cellStyle name="Percent 5 3 2" xfId="1221" xr:uid="{00000000-0005-0000-0000-00004A050000}"/>
    <cellStyle name="Percent 5 3 2 2" xfId="1222" xr:uid="{00000000-0005-0000-0000-00004B050000}"/>
    <cellStyle name="Percent 5 3 3" xfId="1223" xr:uid="{00000000-0005-0000-0000-00004C050000}"/>
    <cellStyle name="Percent 5 3 4" xfId="1224" xr:uid="{00000000-0005-0000-0000-00004D050000}"/>
    <cellStyle name="Percent 5 4" xfId="1225" xr:uid="{00000000-0005-0000-0000-00004E050000}"/>
    <cellStyle name="Percent 50" xfId="1226" xr:uid="{00000000-0005-0000-0000-00004F050000}"/>
    <cellStyle name="Percent 50 2" xfId="1227" xr:uid="{00000000-0005-0000-0000-000050050000}"/>
    <cellStyle name="Percent 50 2 2" xfId="1228" xr:uid="{00000000-0005-0000-0000-000051050000}"/>
    <cellStyle name="Percent 50 3" xfId="1229" xr:uid="{00000000-0005-0000-0000-000052050000}"/>
    <cellStyle name="Percent 51" xfId="1230" xr:uid="{00000000-0005-0000-0000-000053050000}"/>
    <cellStyle name="Percent 51 2" xfId="1231" xr:uid="{00000000-0005-0000-0000-000054050000}"/>
    <cellStyle name="Percent 51 2 2" xfId="1232" xr:uid="{00000000-0005-0000-0000-000055050000}"/>
    <cellStyle name="Percent 51 3" xfId="1233" xr:uid="{00000000-0005-0000-0000-000056050000}"/>
    <cellStyle name="Percent 52" xfId="1234" xr:uid="{00000000-0005-0000-0000-000057050000}"/>
    <cellStyle name="Percent 52 2" xfId="1235" xr:uid="{00000000-0005-0000-0000-000058050000}"/>
    <cellStyle name="Percent 52 2 2" xfId="1236" xr:uid="{00000000-0005-0000-0000-000059050000}"/>
    <cellStyle name="Percent 52 3" xfId="1237" xr:uid="{00000000-0005-0000-0000-00005A050000}"/>
    <cellStyle name="Percent 53" xfId="1238" xr:uid="{00000000-0005-0000-0000-00005B050000}"/>
    <cellStyle name="Percent 53 2" xfId="1239" xr:uid="{00000000-0005-0000-0000-00005C050000}"/>
    <cellStyle name="Percent 53 2 2" xfId="1240" xr:uid="{00000000-0005-0000-0000-00005D050000}"/>
    <cellStyle name="Percent 53 3" xfId="1241" xr:uid="{00000000-0005-0000-0000-00005E050000}"/>
    <cellStyle name="Percent 54" xfId="1242" xr:uid="{00000000-0005-0000-0000-00005F050000}"/>
    <cellStyle name="Percent 54 2" xfId="1243" xr:uid="{00000000-0005-0000-0000-000060050000}"/>
    <cellStyle name="Percent 54 2 2" xfId="1244" xr:uid="{00000000-0005-0000-0000-000061050000}"/>
    <cellStyle name="Percent 54 3" xfId="1245" xr:uid="{00000000-0005-0000-0000-000062050000}"/>
    <cellStyle name="Percent 55" xfId="1246" xr:uid="{00000000-0005-0000-0000-000063050000}"/>
    <cellStyle name="Percent 55 2" xfId="1247" xr:uid="{00000000-0005-0000-0000-000064050000}"/>
    <cellStyle name="Percent 55 2 2" xfId="1248" xr:uid="{00000000-0005-0000-0000-000065050000}"/>
    <cellStyle name="Percent 55 3" xfId="1249" xr:uid="{00000000-0005-0000-0000-000066050000}"/>
    <cellStyle name="Percent 56" xfId="1250" xr:uid="{00000000-0005-0000-0000-000067050000}"/>
    <cellStyle name="Percent 56 2" xfId="1251" xr:uid="{00000000-0005-0000-0000-000068050000}"/>
    <cellStyle name="Percent 56 2 2" xfId="1252" xr:uid="{00000000-0005-0000-0000-000069050000}"/>
    <cellStyle name="Percent 56 3" xfId="1253" xr:uid="{00000000-0005-0000-0000-00006A050000}"/>
    <cellStyle name="Percent 57" xfId="1254" xr:uid="{00000000-0005-0000-0000-00006B050000}"/>
    <cellStyle name="Percent 57 2" xfId="1255" xr:uid="{00000000-0005-0000-0000-00006C050000}"/>
    <cellStyle name="Percent 57 2 2" xfId="1256" xr:uid="{00000000-0005-0000-0000-00006D050000}"/>
    <cellStyle name="Percent 57 3" xfId="1257" xr:uid="{00000000-0005-0000-0000-00006E050000}"/>
    <cellStyle name="Percent 58" xfId="1258" xr:uid="{00000000-0005-0000-0000-00006F050000}"/>
    <cellStyle name="Percent 58 2" xfId="1259" xr:uid="{00000000-0005-0000-0000-000070050000}"/>
    <cellStyle name="Percent 58 2 2" xfId="1260" xr:uid="{00000000-0005-0000-0000-000071050000}"/>
    <cellStyle name="Percent 58 3" xfId="1261" xr:uid="{00000000-0005-0000-0000-000072050000}"/>
    <cellStyle name="Percent 59" xfId="1262" xr:uid="{00000000-0005-0000-0000-000073050000}"/>
    <cellStyle name="Percent 59 2" xfId="1263" xr:uid="{00000000-0005-0000-0000-000074050000}"/>
    <cellStyle name="Percent 59 2 2" xfId="1264" xr:uid="{00000000-0005-0000-0000-000075050000}"/>
    <cellStyle name="Percent 59 3" xfId="1265" xr:uid="{00000000-0005-0000-0000-000076050000}"/>
    <cellStyle name="Percent 6" xfId="1266" xr:uid="{00000000-0005-0000-0000-000077050000}"/>
    <cellStyle name="Percent 6 2" xfId="1267" xr:uid="{00000000-0005-0000-0000-000078050000}"/>
    <cellStyle name="Percent 6 2 2" xfId="1268" xr:uid="{00000000-0005-0000-0000-000079050000}"/>
    <cellStyle name="Percent 6 3" xfId="1269" xr:uid="{00000000-0005-0000-0000-00007A050000}"/>
    <cellStyle name="Percent 6 3 2" xfId="1270" xr:uid="{00000000-0005-0000-0000-00007B050000}"/>
    <cellStyle name="Percent 6 3 2 2" xfId="1271" xr:uid="{00000000-0005-0000-0000-00007C050000}"/>
    <cellStyle name="Percent 6 3 3" xfId="1272" xr:uid="{00000000-0005-0000-0000-00007D050000}"/>
    <cellStyle name="Percent 6 3 4" xfId="1273" xr:uid="{00000000-0005-0000-0000-00007E050000}"/>
    <cellStyle name="Percent 60" xfId="1274" xr:uid="{00000000-0005-0000-0000-00007F050000}"/>
    <cellStyle name="Percent 60 2" xfId="1275" xr:uid="{00000000-0005-0000-0000-000080050000}"/>
    <cellStyle name="Percent 60 2 2" xfId="1276" xr:uid="{00000000-0005-0000-0000-000081050000}"/>
    <cellStyle name="Percent 60 3" xfId="1277" xr:uid="{00000000-0005-0000-0000-000082050000}"/>
    <cellStyle name="Percent 61" xfId="1278" xr:uid="{00000000-0005-0000-0000-000083050000}"/>
    <cellStyle name="Percent 61 2" xfId="1279" xr:uid="{00000000-0005-0000-0000-000084050000}"/>
    <cellStyle name="Percent 61 2 2" xfId="1280" xr:uid="{00000000-0005-0000-0000-000085050000}"/>
    <cellStyle name="Percent 61 3" xfId="1281" xr:uid="{00000000-0005-0000-0000-000086050000}"/>
    <cellStyle name="Percent 62" xfId="1282" xr:uid="{00000000-0005-0000-0000-000087050000}"/>
    <cellStyle name="Percent 62 2" xfId="1283" xr:uid="{00000000-0005-0000-0000-000088050000}"/>
    <cellStyle name="Percent 62 2 2" xfId="1284" xr:uid="{00000000-0005-0000-0000-000089050000}"/>
    <cellStyle name="Percent 62 3" xfId="1285" xr:uid="{00000000-0005-0000-0000-00008A050000}"/>
    <cellStyle name="Percent 63" xfId="1286" xr:uid="{00000000-0005-0000-0000-00008B050000}"/>
    <cellStyle name="Percent 63 2" xfId="1287" xr:uid="{00000000-0005-0000-0000-00008C050000}"/>
    <cellStyle name="Percent 63 2 2" xfId="1288" xr:uid="{00000000-0005-0000-0000-00008D050000}"/>
    <cellStyle name="Percent 63 3" xfId="1289" xr:uid="{00000000-0005-0000-0000-00008E050000}"/>
    <cellStyle name="Percent 64" xfId="1290" xr:uid="{00000000-0005-0000-0000-00008F050000}"/>
    <cellStyle name="Percent 64 2" xfId="1291" xr:uid="{00000000-0005-0000-0000-000090050000}"/>
    <cellStyle name="Percent 64 2 2" xfId="1292" xr:uid="{00000000-0005-0000-0000-000091050000}"/>
    <cellStyle name="Percent 64 3" xfId="1293" xr:uid="{00000000-0005-0000-0000-000092050000}"/>
    <cellStyle name="Percent 65" xfId="1294" xr:uid="{00000000-0005-0000-0000-000093050000}"/>
    <cellStyle name="Percent 65 2" xfId="1295" xr:uid="{00000000-0005-0000-0000-000094050000}"/>
    <cellStyle name="Percent 65 2 2" xfId="1296" xr:uid="{00000000-0005-0000-0000-000095050000}"/>
    <cellStyle name="Percent 65 3" xfId="1297" xr:uid="{00000000-0005-0000-0000-000096050000}"/>
    <cellStyle name="Percent 66" xfId="1298" xr:uid="{00000000-0005-0000-0000-000097050000}"/>
    <cellStyle name="Percent 66 2" xfId="1299" xr:uid="{00000000-0005-0000-0000-000098050000}"/>
    <cellStyle name="Percent 66 2 2" xfId="1300" xr:uid="{00000000-0005-0000-0000-000099050000}"/>
    <cellStyle name="Percent 66 3" xfId="1301" xr:uid="{00000000-0005-0000-0000-00009A050000}"/>
    <cellStyle name="Percent 67" xfId="1302" xr:uid="{00000000-0005-0000-0000-00009B050000}"/>
    <cellStyle name="Percent 67 2" xfId="1303" xr:uid="{00000000-0005-0000-0000-00009C050000}"/>
    <cellStyle name="Percent 67 2 2" xfId="1304" xr:uid="{00000000-0005-0000-0000-00009D050000}"/>
    <cellStyle name="Percent 67 3" xfId="1305" xr:uid="{00000000-0005-0000-0000-00009E050000}"/>
    <cellStyle name="Percent 68" xfId="1306" xr:uid="{00000000-0005-0000-0000-00009F050000}"/>
    <cellStyle name="Percent 68 2" xfId="1307" xr:uid="{00000000-0005-0000-0000-0000A0050000}"/>
    <cellStyle name="Percent 68 2 2" xfId="1308" xr:uid="{00000000-0005-0000-0000-0000A1050000}"/>
    <cellStyle name="Percent 68 3" xfId="1309" xr:uid="{00000000-0005-0000-0000-0000A2050000}"/>
    <cellStyle name="Percent 69" xfId="1310" xr:uid="{00000000-0005-0000-0000-0000A3050000}"/>
    <cellStyle name="Percent 69 2" xfId="1311" xr:uid="{00000000-0005-0000-0000-0000A4050000}"/>
    <cellStyle name="Percent 69 2 2" xfId="1312" xr:uid="{00000000-0005-0000-0000-0000A5050000}"/>
    <cellStyle name="Percent 69 3" xfId="1313" xr:uid="{00000000-0005-0000-0000-0000A6050000}"/>
    <cellStyle name="Percent 7" xfId="1314" xr:uid="{00000000-0005-0000-0000-0000A7050000}"/>
    <cellStyle name="Percent 7 2" xfId="1315" xr:uid="{00000000-0005-0000-0000-0000A8050000}"/>
    <cellStyle name="Percent 7 3" xfId="1316" xr:uid="{00000000-0005-0000-0000-0000A9050000}"/>
    <cellStyle name="Percent 7 3 2" xfId="1317" xr:uid="{00000000-0005-0000-0000-0000AA050000}"/>
    <cellStyle name="Percent 7 3 2 2" xfId="1318" xr:uid="{00000000-0005-0000-0000-0000AB050000}"/>
    <cellStyle name="Percent 7 3 3" xfId="1319" xr:uid="{00000000-0005-0000-0000-0000AC050000}"/>
    <cellStyle name="Percent 7 4" xfId="1320" xr:uid="{00000000-0005-0000-0000-0000AD050000}"/>
    <cellStyle name="Percent 7 4 2" xfId="1321" xr:uid="{00000000-0005-0000-0000-0000AE050000}"/>
    <cellStyle name="Percent 7 5" xfId="1322" xr:uid="{00000000-0005-0000-0000-0000AF050000}"/>
    <cellStyle name="Percent 70" xfId="1323" xr:uid="{00000000-0005-0000-0000-0000B0050000}"/>
    <cellStyle name="Percent 70 2" xfId="1324" xr:uid="{00000000-0005-0000-0000-0000B1050000}"/>
    <cellStyle name="Percent 70 2 2" xfId="1325" xr:uid="{00000000-0005-0000-0000-0000B2050000}"/>
    <cellStyle name="Percent 70 3" xfId="1326" xr:uid="{00000000-0005-0000-0000-0000B3050000}"/>
    <cellStyle name="Percent 71" xfId="1327" xr:uid="{00000000-0005-0000-0000-0000B4050000}"/>
    <cellStyle name="Percent 71 2" xfId="1328" xr:uid="{00000000-0005-0000-0000-0000B5050000}"/>
    <cellStyle name="Percent 71 2 2" xfId="1329" xr:uid="{00000000-0005-0000-0000-0000B6050000}"/>
    <cellStyle name="Percent 71 3" xfId="1330" xr:uid="{00000000-0005-0000-0000-0000B7050000}"/>
    <cellStyle name="Percent 72" xfId="1331" xr:uid="{00000000-0005-0000-0000-0000B8050000}"/>
    <cellStyle name="Percent 72 2" xfId="1332" xr:uid="{00000000-0005-0000-0000-0000B9050000}"/>
    <cellStyle name="Percent 72 2 2" xfId="1333" xr:uid="{00000000-0005-0000-0000-0000BA050000}"/>
    <cellStyle name="Percent 72 3" xfId="1334" xr:uid="{00000000-0005-0000-0000-0000BB050000}"/>
    <cellStyle name="Percent 73" xfId="1335" xr:uid="{00000000-0005-0000-0000-0000BC050000}"/>
    <cellStyle name="Percent 73 2" xfId="1336" xr:uid="{00000000-0005-0000-0000-0000BD050000}"/>
    <cellStyle name="Percent 73 2 2" xfId="1337" xr:uid="{00000000-0005-0000-0000-0000BE050000}"/>
    <cellStyle name="Percent 73 3" xfId="1338" xr:uid="{00000000-0005-0000-0000-0000BF050000}"/>
    <cellStyle name="Percent 74" xfId="1339" xr:uid="{00000000-0005-0000-0000-0000C0050000}"/>
    <cellStyle name="Percent 74 2" xfId="1340" xr:uid="{00000000-0005-0000-0000-0000C1050000}"/>
    <cellStyle name="Percent 74 2 2" xfId="1341" xr:uid="{00000000-0005-0000-0000-0000C2050000}"/>
    <cellStyle name="Percent 74 3" xfId="1342" xr:uid="{00000000-0005-0000-0000-0000C3050000}"/>
    <cellStyle name="Percent 75" xfId="1343" xr:uid="{00000000-0005-0000-0000-0000C4050000}"/>
    <cellStyle name="Percent 75 2" xfId="1344" xr:uid="{00000000-0005-0000-0000-0000C5050000}"/>
    <cellStyle name="Percent 75 2 2" xfId="1345" xr:uid="{00000000-0005-0000-0000-0000C6050000}"/>
    <cellStyle name="Percent 75 3" xfId="1346" xr:uid="{00000000-0005-0000-0000-0000C7050000}"/>
    <cellStyle name="Percent 76" xfId="1347" xr:uid="{00000000-0005-0000-0000-0000C8050000}"/>
    <cellStyle name="Percent 76 2" xfId="1348" xr:uid="{00000000-0005-0000-0000-0000C9050000}"/>
    <cellStyle name="Percent 76 2 2" xfId="1349" xr:uid="{00000000-0005-0000-0000-0000CA050000}"/>
    <cellStyle name="Percent 76 3" xfId="1350" xr:uid="{00000000-0005-0000-0000-0000CB050000}"/>
    <cellStyle name="Percent 77" xfId="1351" xr:uid="{00000000-0005-0000-0000-0000CC050000}"/>
    <cellStyle name="Percent 77 2" xfId="1352" xr:uid="{00000000-0005-0000-0000-0000CD050000}"/>
    <cellStyle name="Percent 77 2 2" xfId="1353" xr:uid="{00000000-0005-0000-0000-0000CE050000}"/>
    <cellStyle name="Percent 77 3" xfId="1354" xr:uid="{00000000-0005-0000-0000-0000CF050000}"/>
    <cellStyle name="Percent 78" xfId="1355" xr:uid="{00000000-0005-0000-0000-0000D0050000}"/>
    <cellStyle name="Percent 78 2" xfId="1356" xr:uid="{00000000-0005-0000-0000-0000D1050000}"/>
    <cellStyle name="Percent 78 2 2" xfId="1357" xr:uid="{00000000-0005-0000-0000-0000D2050000}"/>
    <cellStyle name="Percent 78 3" xfId="1358" xr:uid="{00000000-0005-0000-0000-0000D3050000}"/>
    <cellStyle name="Percent 79" xfId="1359" xr:uid="{00000000-0005-0000-0000-0000D4050000}"/>
    <cellStyle name="Percent 79 2" xfId="1360" xr:uid="{00000000-0005-0000-0000-0000D5050000}"/>
    <cellStyle name="Percent 79 2 2" xfId="1361" xr:uid="{00000000-0005-0000-0000-0000D6050000}"/>
    <cellStyle name="Percent 79 3" xfId="1362" xr:uid="{00000000-0005-0000-0000-0000D7050000}"/>
    <cellStyle name="Percent 8" xfId="1363" xr:uid="{00000000-0005-0000-0000-0000D8050000}"/>
    <cellStyle name="Percent 8 2" xfId="1364" xr:uid="{00000000-0005-0000-0000-0000D9050000}"/>
    <cellStyle name="Percent 8 2 2" xfId="1365" xr:uid="{00000000-0005-0000-0000-0000DA050000}"/>
    <cellStyle name="Percent 8 2 2 2" xfId="1366" xr:uid="{00000000-0005-0000-0000-0000DB050000}"/>
    <cellStyle name="Percent 8 2 3" xfId="1367" xr:uid="{00000000-0005-0000-0000-0000DC050000}"/>
    <cellStyle name="Percent 80" xfId="1368" xr:uid="{00000000-0005-0000-0000-0000DD050000}"/>
    <cellStyle name="Percent 80 2" xfId="1369" xr:uid="{00000000-0005-0000-0000-0000DE050000}"/>
    <cellStyle name="Percent 80 2 2" xfId="1370" xr:uid="{00000000-0005-0000-0000-0000DF050000}"/>
    <cellStyle name="Percent 80 3" xfId="1371" xr:uid="{00000000-0005-0000-0000-0000E0050000}"/>
    <cellStyle name="Percent 81" xfId="1372" xr:uid="{00000000-0005-0000-0000-0000E1050000}"/>
    <cellStyle name="Percent 81 2" xfId="1373" xr:uid="{00000000-0005-0000-0000-0000E2050000}"/>
    <cellStyle name="Percent 81 2 2" xfId="1374" xr:uid="{00000000-0005-0000-0000-0000E3050000}"/>
    <cellStyle name="Percent 81 3" xfId="1375" xr:uid="{00000000-0005-0000-0000-0000E4050000}"/>
    <cellStyle name="Percent 82" xfId="1376" xr:uid="{00000000-0005-0000-0000-0000E5050000}"/>
    <cellStyle name="Percent 82 2" xfId="1377" xr:uid="{00000000-0005-0000-0000-0000E6050000}"/>
    <cellStyle name="Percent 82 2 2" xfId="1378" xr:uid="{00000000-0005-0000-0000-0000E7050000}"/>
    <cellStyle name="Percent 82 3" xfId="1379" xr:uid="{00000000-0005-0000-0000-0000E8050000}"/>
    <cellStyle name="Percent 83" xfId="1380" xr:uid="{00000000-0005-0000-0000-0000E9050000}"/>
    <cellStyle name="Percent 83 2" xfId="1381" xr:uid="{00000000-0005-0000-0000-0000EA050000}"/>
    <cellStyle name="Percent 83 2 2" xfId="1382" xr:uid="{00000000-0005-0000-0000-0000EB050000}"/>
    <cellStyle name="Percent 83 3" xfId="1383" xr:uid="{00000000-0005-0000-0000-0000EC050000}"/>
    <cellStyle name="Percent 84" xfId="1384" xr:uid="{00000000-0005-0000-0000-0000ED050000}"/>
    <cellStyle name="Percent 84 2" xfId="1385" xr:uid="{00000000-0005-0000-0000-0000EE050000}"/>
    <cellStyle name="Percent 84 2 2" xfId="1386" xr:uid="{00000000-0005-0000-0000-0000EF050000}"/>
    <cellStyle name="Percent 84 3" xfId="1387" xr:uid="{00000000-0005-0000-0000-0000F0050000}"/>
    <cellStyle name="Percent 85" xfId="1388" xr:uid="{00000000-0005-0000-0000-0000F1050000}"/>
    <cellStyle name="Percent 85 2" xfId="1389" xr:uid="{00000000-0005-0000-0000-0000F2050000}"/>
    <cellStyle name="Percent 85 2 2" xfId="1390" xr:uid="{00000000-0005-0000-0000-0000F3050000}"/>
    <cellStyle name="Percent 85 3" xfId="1391" xr:uid="{00000000-0005-0000-0000-0000F4050000}"/>
    <cellStyle name="Percent 86" xfId="1392" xr:uid="{00000000-0005-0000-0000-0000F5050000}"/>
    <cellStyle name="Percent 86 2" xfId="1393" xr:uid="{00000000-0005-0000-0000-0000F6050000}"/>
    <cellStyle name="Percent 86 2 2" xfId="1394" xr:uid="{00000000-0005-0000-0000-0000F7050000}"/>
    <cellStyle name="Percent 86 3" xfId="1395" xr:uid="{00000000-0005-0000-0000-0000F8050000}"/>
    <cellStyle name="Percent 87" xfId="1396" xr:uid="{00000000-0005-0000-0000-0000F9050000}"/>
    <cellStyle name="Percent 87 2" xfId="1397" xr:uid="{00000000-0005-0000-0000-0000FA050000}"/>
    <cellStyle name="Percent 87 2 2" xfId="1398" xr:uid="{00000000-0005-0000-0000-0000FB050000}"/>
    <cellStyle name="Percent 87 3" xfId="1399" xr:uid="{00000000-0005-0000-0000-0000FC050000}"/>
    <cellStyle name="Percent 88" xfId="1400" xr:uid="{00000000-0005-0000-0000-0000FD050000}"/>
    <cellStyle name="Percent 88 2" xfId="1401" xr:uid="{00000000-0005-0000-0000-0000FE050000}"/>
    <cellStyle name="Percent 88 2 2" xfId="1402" xr:uid="{00000000-0005-0000-0000-0000FF050000}"/>
    <cellStyle name="Percent 88 3" xfId="1403" xr:uid="{00000000-0005-0000-0000-000000060000}"/>
    <cellStyle name="Percent 89" xfId="1404" xr:uid="{00000000-0005-0000-0000-000001060000}"/>
    <cellStyle name="Percent 89 2" xfId="1405" xr:uid="{00000000-0005-0000-0000-000002060000}"/>
    <cellStyle name="Percent 9" xfId="1406" xr:uid="{00000000-0005-0000-0000-000003060000}"/>
    <cellStyle name="Percent 9 2" xfId="1407" xr:uid="{00000000-0005-0000-0000-000004060000}"/>
    <cellStyle name="Percent 9 2 2" xfId="1408" xr:uid="{00000000-0005-0000-0000-000005060000}"/>
    <cellStyle name="Percent 9 2 2 2" xfId="1409" xr:uid="{00000000-0005-0000-0000-000006060000}"/>
    <cellStyle name="Percent 9 2 3" xfId="1410" xr:uid="{00000000-0005-0000-0000-000007060000}"/>
    <cellStyle name="Percent 90" xfId="1411" xr:uid="{00000000-0005-0000-0000-000008060000}"/>
    <cellStyle name="Percent 90 2" xfId="1412" xr:uid="{00000000-0005-0000-0000-000009060000}"/>
    <cellStyle name="Percent 91" xfId="1413" xr:uid="{00000000-0005-0000-0000-00000A060000}"/>
    <cellStyle name="Percent 91 2" xfId="1414" xr:uid="{00000000-0005-0000-0000-00000B060000}"/>
    <cellStyle name="Percent 92" xfId="1415" xr:uid="{00000000-0005-0000-0000-00000C060000}"/>
    <cellStyle name="Percent 92 2" xfId="1416" xr:uid="{00000000-0005-0000-0000-00000D060000}"/>
    <cellStyle name="Percent 93" xfId="1417" xr:uid="{00000000-0005-0000-0000-00000E060000}"/>
    <cellStyle name="Percent 93 2" xfId="1418" xr:uid="{00000000-0005-0000-0000-00000F060000}"/>
    <cellStyle name="Percent 94" xfId="1419" xr:uid="{00000000-0005-0000-0000-000010060000}"/>
    <cellStyle name="Percent 94 2" xfId="1420" xr:uid="{00000000-0005-0000-0000-000011060000}"/>
    <cellStyle name="Percent 95" xfId="1421" xr:uid="{00000000-0005-0000-0000-000012060000}"/>
    <cellStyle name="Percent 95 2" xfId="1422" xr:uid="{00000000-0005-0000-0000-000013060000}"/>
    <cellStyle name="Percent 96" xfId="1423" xr:uid="{00000000-0005-0000-0000-000014060000}"/>
    <cellStyle name="Percent 96 2" xfId="1424" xr:uid="{00000000-0005-0000-0000-000015060000}"/>
    <cellStyle name="Percent 97" xfId="1425" xr:uid="{00000000-0005-0000-0000-000016060000}"/>
    <cellStyle name="Percent 97 2" xfId="1426" xr:uid="{00000000-0005-0000-0000-000017060000}"/>
    <cellStyle name="Percent 97 3" xfId="1427" xr:uid="{00000000-0005-0000-0000-000018060000}"/>
    <cellStyle name="Percent 98" xfId="1428" xr:uid="{00000000-0005-0000-0000-000019060000}"/>
    <cellStyle name="Percent 98 2" xfId="1429" xr:uid="{00000000-0005-0000-0000-00001A060000}"/>
    <cellStyle name="Percent 98 3" xfId="1430" xr:uid="{00000000-0005-0000-0000-00001B060000}"/>
    <cellStyle name="Percent 99" xfId="1431" xr:uid="{00000000-0005-0000-0000-00001C060000}"/>
    <cellStyle name="Percent 99 2" xfId="1432" xr:uid="{00000000-0005-0000-0000-00001D060000}"/>
    <cellStyle name="Style 27" xfId="31" xr:uid="{00000000-0005-0000-0000-00001E060000}"/>
    <cellStyle name="Style 27 2" xfId="32" xr:uid="{00000000-0005-0000-0000-00001F060000}"/>
    <cellStyle name="Style 34" xfId="33" xr:uid="{00000000-0005-0000-0000-000020060000}"/>
    <cellStyle name="Style 34 2" xfId="34" xr:uid="{00000000-0005-0000-0000-000021060000}"/>
    <cellStyle name="Style 35" xfId="35" xr:uid="{00000000-0005-0000-0000-000022060000}"/>
    <cellStyle name="Style 35 2" xfId="36" xr:uid="{00000000-0005-0000-0000-000023060000}"/>
    <cellStyle name="Title 2" xfId="1433" xr:uid="{00000000-0005-0000-0000-000024060000}"/>
    <cellStyle name="Title 2 2" xfId="1434" xr:uid="{00000000-0005-0000-0000-000025060000}"/>
    <cellStyle name="Title 2 2 2" xfId="1435" xr:uid="{00000000-0005-0000-0000-000026060000}"/>
    <cellStyle name="Title 2 2 2 2" xfId="1436" xr:uid="{00000000-0005-0000-0000-000027060000}"/>
    <cellStyle name="Title 2 2 3" xfId="1437" xr:uid="{00000000-0005-0000-0000-000028060000}"/>
    <cellStyle name="Title 2 2 4" xfId="1438" xr:uid="{00000000-0005-0000-0000-000029060000}"/>
    <cellStyle name="Title 2 3" xfId="1439" xr:uid="{00000000-0005-0000-0000-00002A060000}"/>
    <cellStyle name="Title 3" xfId="1440" xr:uid="{00000000-0005-0000-0000-00002B060000}"/>
    <cellStyle name="Title 4" xfId="1441" xr:uid="{00000000-0005-0000-0000-00002C060000}"/>
    <cellStyle name="Title 4 2" xfId="1442" xr:uid="{00000000-0005-0000-0000-00002D060000}"/>
    <cellStyle name="Title 4 2 2" xfId="1443" xr:uid="{00000000-0005-0000-0000-00002E060000}"/>
    <cellStyle name="Title 4 3" xfId="1444" xr:uid="{00000000-0005-0000-0000-00002F060000}"/>
    <cellStyle name="Title 4 4" xfId="1445" xr:uid="{00000000-0005-0000-0000-000030060000}"/>
    <cellStyle name="Total 2" xfId="1446" xr:uid="{00000000-0005-0000-0000-000031060000}"/>
    <cellStyle name="Total 2 2" xfId="1447" xr:uid="{00000000-0005-0000-0000-000032060000}"/>
    <cellStyle name="Total 2 3" xfId="1448" xr:uid="{00000000-0005-0000-0000-000033060000}"/>
    <cellStyle name="Total 3" xfId="1449" xr:uid="{00000000-0005-0000-0000-000034060000}"/>
    <cellStyle name="Total 4" xfId="1450" xr:uid="{00000000-0005-0000-0000-000035060000}"/>
    <cellStyle name="Total 5" xfId="1451" xr:uid="{00000000-0005-0000-0000-000036060000}"/>
    <cellStyle name="Total 6" xfId="1452" xr:uid="{00000000-0005-0000-0000-000037060000}"/>
    <cellStyle name="Warning Text" xfId="9" builtinId="11" customBuiltin="1"/>
    <cellStyle name="Warning Text 2" xfId="1453" xr:uid="{00000000-0005-0000-0000-000039060000}"/>
    <cellStyle name="Warning Text 3" xfId="1454" xr:uid="{00000000-0005-0000-0000-00003A06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DC01-F756-4D9F-A5C7-F1D7691703D0}">
  <sheetPr>
    <pageSetUpPr fitToPage="1"/>
  </sheetPr>
  <dimension ref="A1:P79"/>
  <sheetViews>
    <sheetView tabSelected="1" zoomScale="80" zoomScaleNormal="80" workbookViewId="0">
      <selection sqref="A1:B1"/>
    </sheetView>
  </sheetViews>
  <sheetFormatPr defaultRowHeight="15"/>
  <cols>
    <col min="1" max="1" width="14.5703125" style="11" bestFit="1" customWidth="1"/>
    <col min="2" max="2" width="24.28515625" style="11" customWidth="1"/>
    <col min="3" max="3" width="22.140625" style="11" customWidth="1"/>
    <col min="4" max="4" width="21.42578125" style="11" bestFit="1" customWidth="1"/>
    <col min="5" max="5" width="21.5703125" style="11" customWidth="1"/>
    <col min="6" max="6" width="22.7109375" style="11" customWidth="1"/>
    <col min="7" max="7" width="24" style="11" customWidth="1"/>
    <col min="8" max="15" width="20.5703125" style="11" customWidth="1"/>
    <col min="16" max="16" width="24.85546875" style="11" customWidth="1"/>
    <col min="17" max="18" width="9.140625" style="11"/>
    <col min="19" max="19" width="10.7109375" style="11" bestFit="1" customWidth="1"/>
    <col min="20" max="16384" width="9.140625" style="11"/>
  </cols>
  <sheetData>
    <row r="1" spans="1:16">
      <c r="A1" s="54" t="s">
        <v>15</v>
      </c>
      <c r="B1" s="55"/>
      <c r="C1" s="9" t="s">
        <v>85</v>
      </c>
    </row>
    <row r="2" spans="1:16" ht="34.5" customHeight="1">
      <c r="A2" s="54" t="s">
        <v>52</v>
      </c>
      <c r="B2" s="55"/>
      <c r="C2" s="9" t="s">
        <v>86</v>
      </c>
    </row>
    <row r="3" spans="1:16" ht="15" customHeight="1">
      <c r="A3" s="54" t="s">
        <v>53</v>
      </c>
      <c r="B3" s="55"/>
      <c r="C3" s="9">
        <v>2021</v>
      </c>
    </row>
    <row r="4" spans="1:16">
      <c r="A4" s="12"/>
      <c r="B4" s="12"/>
    </row>
    <row r="5" spans="1:16" ht="62.25" customHeight="1">
      <c r="A5" s="56" t="s">
        <v>67</v>
      </c>
      <c r="B5" s="56"/>
      <c r="C5" s="56"/>
      <c r="D5" s="56"/>
      <c r="E5" s="56"/>
      <c r="F5" s="56"/>
      <c r="G5" s="56"/>
      <c r="H5" s="12"/>
      <c r="I5" s="12"/>
      <c r="J5" s="12"/>
    </row>
    <row r="7" spans="1:16" ht="15.75" customHeight="1">
      <c r="A7" s="59" t="s">
        <v>29</v>
      </c>
      <c r="B7" s="59"/>
      <c r="C7" s="59"/>
      <c r="D7" s="59"/>
      <c r="E7" s="59"/>
      <c r="F7" s="59"/>
      <c r="G7" s="59"/>
      <c r="H7" s="59"/>
      <c r="I7" s="59"/>
      <c r="J7" s="59"/>
      <c r="K7" s="59"/>
      <c r="L7" s="59"/>
      <c r="M7" s="59"/>
      <c r="N7" s="59"/>
      <c r="O7" s="59"/>
      <c r="P7" s="59"/>
    </row>
    <row r="8" spans="1:16" ht="15.75" customHeight="1">
      <c r="A8" s="52" t="s">
        <v>28</v>
      </c>
      <c r="B8" s="52" t="s">
        <v>18</v>
      </c>
      <c r="C8" s="52" t="s">
        <v>19</v>
      </c>
      <c r="D8" s="52" t="s">
        <v>20</v>
      </c>
      <c r="E8" s="52" t="s">
        <v>21</v>
      </c>
      <c r="F8" s="52" t="s">
        <v>22</v>
      </c>
      <c r="G8" s="52" t="s">
        <v>72</v>
      </c>
      <c r="H8" s="59" t="s">
        <v>55</v>
      </c>
      <c r="I8" s="59"/>
      <c r="J8" s="59" t="s">
        <v>56</v>
      </c>
      <c r="K8" s="59"/>
      <c r="L8" s="59" t="s">
        <v>57</v>
      </c>
      <c r="M8" s="59"/>
      <c r="N8" s="59" t="s">
        <v>58</v>
      </c>
      <c r="O8" s="59"/>
      <c r="P8" s="60" t="s">
        <v>72</v>
      </c>
    </row>
    <row r="9" spans="1:16" ht="30">
      <c r="A9" s="53"/>
      <c r="B9" s="53"/>
      <c r="C9" s="53"/>
      <c r="D9" s="53"/>
      <c r="E9" s="53"/>
      <c r="F9" s="53"/>
      <c r="G9" s="53"/>
      <c r="H9" s="21" t="s">
        <v>54</v>
      </c>
      <c r="I9" s="21" t="s">
        <v>73</v>
      </c>
      <c r="J9" s="21" t="s">
        <v>54</v>
      </c>
      <c r="K9" s="21" t="s">
        <v>73</v>
      </c>
      <c r="L9" s="21" t="s">
        <v>54</v>
      </c>
      <c r="M9" s="21" t="s">
        <v>73</v>
      </c>
      <c r="N9" s="21" t="s">
        <v>54</v>
      </c>
      <c r="O9" s="21" t="s">
        <v>73</v>
      </c>
      <c r="P9" s="60"/>
    </row>
    <row r="10" spans="1:16">
      <c r="A10" s="22" t="s">
        <v>2</v>
      </c>
      <c r="B10" s="14">
        <v>632</v>
      </c>
      <c r="C10" s="14">
        <v>454</v>
      </c>
      <c r="D10" s="15">
        <v>355</v>
      </c>
      <c r="E10" s="5">
        <f>IFERROR(D10/B10,0)</f>
        <v>0.56170886075949367</v>
      </c>
      <c r="F10" s="5">
        <f>IFERROR(D10/C10,0)</f>
        <v>0.7819383259911894</v>
      </c>
      <c r="G10" s="43">
        <f>P10</f>
        <v>213980</v>
      </c>
      <c r="H10" s="18">
        <v>355</v>
      </c>
      <c r="I10" s="18">
        <v>213980</v>
      </c>
      <c r="J10" s="19"/>
      <c r="K10" s="19"/>
      <c r="L10" s="19"/>
      <c r="M10" s="19"/>
      <c r="N10" s="19"/>
      <c r="O10" s="19"/>
      <c r="P10" s="4">
        <f>SUM(I10+K10+M10+O10)</f>
        <v>213980</v>
      </c>
    </row>
    <row r="11" spans="1:16">
      <c r="A11" s="22" t="s">
        <v>3</v>
      </c>
      <c r="B11" s="14">
        <v>628</v>
      </c>
      <c r="C11" s="14">
        <v>451</v>
      </c>
      <c r="D11" s="15">
        <v>345</v>
      </c>
      <c r="E11" s="5">
        <f t="shared" ref="E11:E21" si="0">IFERROR(D11/B11,0)</f>
        <v>0.54936305732484081</v>
      </c>
      <c r="F11" s="5">
        <f t="shared" ref="F11:F21" si="1">IFERROR(D11/C11,0)</f>
        <v>0.76496674057649672</v>
      </c>
      <c r="G11" s="43">
        <f t="shared" ref="G11:G21" si="2">P11</f>
        <v>241804</v>
      </c>
      <c r="H11" s="19">
        <v>345</v>
      </c>
      <c r="I11" s="19">
        <v>241804</v>
      </c>
      <c r="J11" s="19"/>
      <c r="K11" s="19"/>
      <c r="L11" s="19"/>
      <c r="M11" s="19"/>
      <c r="N11" s="19"/>
      <c r="O11" s="19"/>
      <c r="P11" s="4">
        <f t="shared" ref="P11:P21" si="3">SUM(I11+K11+M11+O11)</f>
        <v>241804</v>
      </c>
    </row>
    <row r="12" spans="1:16">
      <c r="A12" s="22" t="s">
        <v>4</v>
      </c>
      <c r="B12" s="14">
        <v>654</v>
      </c>
      <c r="C12" s="14">
        <v>479</v>
      </c>
      <c r="D12" s="15">
        <v>361</v>
      </c>
      <c r="E12" s="5">
        <f t="shared" si="0"/>
        <v>0.55198776758409784</v>
      </c>
      <c r="F12" s="5">
        <f t="shared" si="1"/>
        <v>0.75365344467640916</v>
      </c>
      <c r="G12" s="43">
        <f t="shared" si="2"/>
        <v>184032</v>
      </c>
      <c r="H12" s="19">
        <v>361</v>
      </c>
      <c r="I12" s="19">
        <v>184032</v>
      </c>
      <c r="J12" s="19"/>
      <c r="K12" s="19"/>
      <c r="L12" s="19"/>
      <c r="M12" s="19"/>
      <c r="N12" s="19"/>
      <c r="O12" s="19"/>
      <c r="P12" s="4">
        <f t="shared" si="3"/>
        <v>184032</v>
      </c>
    </row>
    <row r="13" spans="1:16">
      <c r="A13" s="22" t="s">
        <v>5</v>
      </c>
      <c r="B13" s="14">
        <v>669</v>
      </c>
      <c r="C13" s="14">
        <v>460</v>
      </c>
      <c r="D13" s="15">
        <v>354</v>
      </c>
      <c r="E13" s="5">
        <f t="shared" si="0"/>
        <v>0.52914798206278024</v>
      </c>
      <c r="F13" s="5">
        <f t="shared" si="1"/>
        <v>0.76956521739130435</v>
      </c>
      <c r="G13" s="43">
        <f t="shared" si="2"/>
        <v>154243</v>
      </c>
      <c r="H13" s="19">
        <v>354</v>
      </c>
      <c r="I13" s="19">
        <v>154243</v>
      </c>
      <c r="J13" s="19"/>
      <c r="K13" s="19"/>
      <c r="L13" s="19"/>
      <c r="M13" s="19"/>
      <c r="N13" s="19"/>
      <c r="O13" s="19"/>
      <c r="P13" s="4">
        <f t="shared" si="3"/>
        <v>154243</v>
      </c>
    </row>
    <row r="14" spans="1:16">
      <c r="A14" s="22" t="s">
        <v>0</v>
      </c>
      <c r="B14" s="14">
        <v>675</v>
      </c>
      <c r="C14" s="14">
        <v>462</v>
      </c>
      <c r="D14" s="15">
        <v>347</v>
      </c>
      <c r="E14" s="5">
        <f t="shared" si="0"/>
        <v>0.51407407407407413</v>
      </c>
      <c r="F14" s="5">
        <f t="shared" si="1"/>
        <v>0.75108225108225113</v>
      </c>
      <c r="G14" s="43">
        <f t="shared" si="2"/>
        <v>186349</v>
      </c>
      <c r="H14" s="19">
        <v>347</v>
      </c>
      <c r="I14" s="19">
        <v>186349</v>
      </c>
      <c r="J14" s="19"/>
      <c r="K14" s="19"/>
      <c r="L14" s="19"/>
      <c r="M14" s="19"/>
      <c r="N14" s="19"/>
      <c r="O14" s="19"/>
      <c r="P14" s="4">
        <f t="shared" si="3"/>
        <v>186349</v>
      </c>
    </row>
    <row r="15" spans="1:16">
      <c r="A15" s="22" t="s">
        <v>6</v>
      </c>
      <c r="B15" s="14">
        <v>682</v>
      </c>
      <c r="C15" s="14">
        <v>461</v>
      </c>
      <c r="D15" s="15">
        <v>342</v>
      </c>
      <c r="E15" s="5">
        <f t="shared" si="0"/>
        <v>0.50146627565982405</v>
      </c>
      <c r="F15" s="5">
        <f t="shared" si="1"/>
        <v>0.74186550976138832</v>
      </c>
      <c r="G15" s="43">
        <f t="shared" si="2"/>
        <v>233517</v>
      </c>
      <c r="H15" s="19">
        <v>342</v>
      </c>
      <c r="I15" s="19">
        <v>233517</v>
      </c>
      <c r="J15" s="19"/>
      <c r="K15" s="19"/>
      <c r="L15" s="19"/>
      <c r="M15" s="19"/>
      <c r="N15" s="19"/>
      <c r="O15" s="19"/>
      <c r="P15" s="4">
        <f t="shared" si="3"/>
        <v>233517</v>
      </c>
    </row>
    <row r="16" spans="1:16">
      <c r="A16" s="22" t="s">
        <v>7</v>
      </c>
      <c r="B16" s="14">
        <v>677</v>
      </c>
      <c r="C16" s="14">
        <v>458</v>
      </c>
      <c r="D16" s="15">
        <v>338</v>
      </c>
      <c r="E16" s="5">
        <f t="shared" si="0"/>
        <v>0.49926144756277696</v>
      </c>
      <c r="F16" s="5">
        <f t="shared" si="1"/>
        <v>0.73799126637554591</v>
      </c>
      <c r="G16" s="43">
        <f t="shared" si="2"/>
        <v>233518</v>
      </c>
      <c r="H16" s="19">
        <v>338</v>
      </c>
      <c r="I16" s="19">
        <v>233518</v>
      </c>
      <c r="J16" s="19"/>
      <c r="K16" s="19"/>
      <c r="L16" s="19"/>
      <c r="M16" s="19"/>
      <c r="N16" s="19"/>
      <c r="O16" s="19"/>
      <c r="P16" s="4">
        <f t="shared" si="3"/>
        <v>233518</v>
      </c>
    </row>
    <row r="17" spans="1:16">
      <c r="A17" s="22" t="s">
        <v>8</v>
      </c>
      <c r="B17" s="14">
        <v>670</v>
      </c>
      <c r="C17" s="14">
        <v>460</v>
      </c>
      <c r="D17" s="15">
        <v>328</v>
      </c>
      <c r="E17" s="5">
        <f t="shared" si="0"/>
        <v>0.48955223880597015</v>
      </c>
      <c r="F17" s="5">
        <f t="shared" si="1"/>
        <v>0.71304347826086956</v>
      </c>
      <c r="G17" s="43">
        <f t="shared" si="2"/>
        <v>266508</v>
      </c>
      <c r="H17" s="19">
        <v>328</v>
      </c>
      <c r="I17" s="19">
        <v>266508</v>
      </c>
      <c r="J17" s="19"/>
      <c r="K17" s="19"/>
      <c r="L17" s="19"/>
      <c r="M17" s="19"/>
      <c r="N17" s="19"/>
      <c r="O17" s="19"/>
      <c r="P17" s="4">
        <f t="shared" si="3"/>
        <v>266508</v>
      </c>
    </row>
    <row r="18" spans="1:16">
      <c r="A18" s="22" t="s">
        <v>9</v>
      </c>
      <c r="B18" s="14">
        <v>647</v>
      </c>
      <c r="C18" s="14">
        <v>454</v>
      </c>
      <c r="D18" s="15">
        <v>321</v>
      </c>
      <c r="E18" s="5">
        <f t="shared" si="0"/>
        <v>0.49613601236476046</v>
      </c>
      <c r="F18" s="5">
        <f t="shared" si="1"/>
        <v>0.70704845814977979</v>
      </c>
      <c r="G18" s="43">
        <f t="shared" si="2"/>
        <v>153992</v>
      </c>
      <c r="H18" s="19">
        <v>321</v>
      </c>
      <c r="I18" s="19">
        <v>153992</v>
      </c>
      <c r="J18" s="19"/>
      <c r="K18" s="19"/>
      <c r="L18" s="19"/>
      <c r="M18" s="19"/>
      <c r="N18" s="19"/>
      <c r="O18" s="19"/>
      <c r="P18" s="4">
        <f t="shared" si="3"/>
        <v>153992</v>
      </c>
    </row>
    <row r="19" spans="1:16">
      <c r="A19" s="22" t="s">
        <v>10</v>
      </c>
      <c r="B19" s="14">
        <v>633</v>
      </c>
      <c r="C19" s="14">
        <v>450</v>
      </c>
      <c r="D19" s="15">
        <v>315</v>
      </c>
      <c r="E19" s="5">
        <f t="shared" si="0"/>
        <v>0.49763033175355448</v>
      </c>
      <c r="F19" s="5">
        <f t="shared" si="1"/>
        <v>0.7</v>
      </c>
      <c r="G19" s="43">
        <f t="shared" si="2"/>
        <v>147067</v>
      </c>
      <c r="H19" s="19">
        <v>315</v>
      </c>
      <c r="I19" s="19">
        <v>147067</v>
      </c>
      <c r="J19" s="19"/>
      <c r="K19" s="19"/>
      <c r="L19" s="19"/>
      <c r="M19" s="19"/>
      <c r="N19" s="19"/>
      <c r="O19" s="19"/>
      <c r="P19" s="4">
        <f t="shared" si="3"/>
        <v>147067</v>
      </c>
    </row>
    <row r="20" spans="1:16">
      <c r="A20" s="22" t="s">
        <v>11</v>
      </c>
      <c r="B20" s="14">
        <v>600</v>
      </c>
      <c r="C20" s="14">
        <v>438</v>
      </c>
      <c r="D20" s="15">
        <v>309</v>
      </c>
      <c r="E20" s="5">
        <f t="shared" si="0"/>
        <v>0.51500000000000001</v>
      </c>
      <c r="F20" s="5">
        <f t="shared" si="1"/>
        <v>0.70547945205479456</v>
      </c>
      <c r="G20" s="43">
        <f t="shared" si="2"/>
        <v>174855</v>
      </c>
      <c r="H20" s="19">
        <v>309</v>
      </c>
      <c r="I20" s="19">
        <v>174855</v>
      </c>
      <c r="J20" s="19"/>
      <c r="K20" s="19"/>
      <c r="L20" s="19"/>
      <c r="M20" s="19"/>
      <c r="N20" s="19"/>
      <c r="O20" s="19"/>
      <c r="P20" s="4">
        <f t="shared" si="3"/>
        <v>174855</v>
      </c>
    </row>
    <row r="21" spans="1:16">
      <c r="A21" s="22" t="s">
        <v>12</v>
      </c>
      <c r="B21" s="14">
        <v>568</v>
      </c>
      <c r="C21" s="14">
        <v>463</v>
      </c>
      <c r="D21" s="15">
        <v>335</v>
      </c>
      <c r="E21" s="5">
        <f t="shared" si="0"/>
        <v>0.58978873239436624</v>
      </c>
      <c r="F21" s="5">
        <f t="shared" si="1"/>
        <v>0.72354211663066959</v>
      </c>
      <c r="G21" s="43">
        <f t="shared" si="2"/>
        <v>202321</v>
      </c>
      <c r="H21" s="19">
        <v>335</v>
      </c>
      <c r="I21" s="19">
        <v>202321</v>
      </c>
      <c r="J21" s="19"/>
      <c r="K21" s="19"/>
      <c r="L21" s="19"/>
      <c r="M21" s="19"/>
      <c r="N21" s="19"/>
      <c r="O21" s="19"/>
      <c r="P21" s="4">
        <f t="shared" si="3"/>
        <v>202321</v>
      </c>
    </row>
    <row r="22" spans="1:16">
      <c r="A22" s="22" t="s">
        <v>43</v>
      </c>
      <c r="B22" s="1">
        <f>IFERROR(AVERAGE(B10:B21),0)</f>
        <v>644.58333333333337</v>
      </c>
      <c r="C22" s="1">
        <f>IFERROR(AVERAGE(C10:C21),0)</f>
        <v>457.5</v>
      </c>
      <c r="D22" s="1">
        <f>IFERROR(AVERAGE(D10:D21),0)</f>
        <v>337.5</v>
      </c>
      <c r="E22" s="2">
        <f>AVERAGE(E10:E21)</f>
        <v>0.52459306502887815</v>
      </c>
      <c r="F22" s="2">
        <f>AVERAGE(F10:F21)</f>
        <v>0.73751468841255818</v>
      </c>
      <c r="G22" s="3">
        <f>SUM(G10:G21)</f>
        <v>2392186</v>
      </c>
      <c r="H22" s="3">
        <f>IFERROR(AVERAGE(H10:H21),0)</f>
        <v>337.5</v>
      </c>
      <c r="I22" s="3">
        <f>SUM(I10:I21)</f>
        <v>2392186</v>
      </c>
      <c r="J22" s="3">
        <f>IFERROR(AVERAGE(J10:J21),0)</f>
        <v>0</v>
      </c>
      <c r="K22" s="3">
        <f>SUM(K10:K21)</f>
        <v>0</v>
      </c>
      <c r="L22" s="3">
        <f>IFERROR(AVERAGE(L10:L21),0)</f>
        <v>0</v>
      </c>
      <c r="M22" s="3">
        <f>SUM(M10:M21)</f>
        <v>0</v>
      </c>
      <c r="N22" s="3">
        <f>IFERROR(AVERAGE(N10:N21),0)</f>
        <v>0</v>
      </c>
      <c r="O22" s="3">
        <f>SUM(O10:O21)</f>
        <v>0</v>
      </c>
      <c r="P22" s="3">
        <f>SUM(P10:P21)</f>
        <v>2392186</v>
      </c>
    </row>
    <row r="24" spans="1:16" ht="15" customHeight="1">
      <c r="A24" s="59" t="s">
        <v>30</v>
      </c>
      <c r="B24" s="59"/>
      <c r="C24" s="59"/>
      <c r="D24" s="59"/>
      <c r="E24" s="59"/>
      <c r="F24" s="59"/>
      <c r="G24" s="59"/>
      <c r="H24" s="59"/>
      <c r="I24" s="59"/>
      <c r="J24" s="59"/>
      <c r="K24" s="59"/>
      <c r="L24" s="59"/>
      <c r="M24" s="59"/>
      <c r="N24" s="59"/>
      <c r="O24" s="59"/>
      <c r="P24" s="59"/>
    </row>
    <row r="25" spans="1:16" ht="15" customHeight="1">
      <c r="A25" s="57" t="s">
        <v>28</v>
      </c>
      <c r="B25" s="52" t="s">
        <v>23</v>
      </c>
      <c r="C25" s="52" t="s">
        <v>24</v>
      </c>
      <c r="D25" s="52" t="s">
        <v>25</v>
      </c>
      <c r="E25" s="52" t="s">
        <v>26</v>
      </c>
      <c r="F25" s="52" t="s">
        <v>27</v>
      </c>
      <c r="G25" s="52" t="s">
        <v>74</v>
      </c>
      <c r="H25" s="60" t="s">
        <v>55</v>
      </c>
      <c r="I25" s="60"/>
      <c r="J25" s="60" t="s">
        <v>56</v>
      </c>
      <c r="K25" s="60"/>
      <c r="L25" s="60" t="s">
        <v>57</v>
      </c>
      <c r="M25" s="60"/>
      <c r="N25" s="60" t="s">
        <v>58</v>
      </c>
      <c r="O25" s="60"/>
      <c r="P25" s="60" t="s">
        <v>76</v>
      </c>
    </row>
    <row r="26" spans="1:16" ht="47.25" customHeight="1">
      <c r="A26" s="58"/>
      <c r="B26" s="53"/>
      <c r="C26" s="53"/>
      <c r="D26" s="53"/>
      <c r="E26" s="53"/>
      <c r="F26" s="53"/>
      <c r="G26" s="53"/>
      <c r="H26" s="21" t="s">
        <v>61</v>
      </c>
      <c r="I26" s="21" t="s">
        <v>75</v>
      </c>
      <c r="J26" s="21" t="s">
        <v>61</v>
      </c>
      <c r="K26" s="21" t="s">
        <v>75</v>
      </c>
      <c r="L26" s="21" t="s">
        <v>61</v>
      </c>
      <c r="M26" s="21" t="s">
        <v>75</v>
      </c>
      <c r="N26" s="21" t="s">
        <v>61</v>
      </c>
      <c r="O26" s="21" t="s">
        <v>75</v>
      </c>
      <c r="P26" s="60"/>
    </row>
    <row r="27" spans="1:16">
      <c r="A27" s="22" t="s">
        <v>2</v>
      </c>
      <c r="B27" s="14">
        <v>11703</v>
      </c>
      <c r="C27" s="14">
        <v>9759</v>
      </c>
      <c r="D27" s="15">
        <v>8350</v>
      </c>
      <c r="E27" s="5">
        <f t="shared" ref="E27:E38" si="4">IFERROR(D27/B27,0)</f>
        <v>0.71349226694010082</v>
      </c>
      <c r="F27" s="5">
        <f t="shared" ref="F27:F38" si="5">IFERROR(D27/C27,0)</f>
        <v>0.85562045291525768</v>
      </c>
      <c r="G27" s="43">
        <f>P27</f>
        <v>5181540</v>
      </c>
      <c r="H27" s="17">
        <v>8350</v>
      </c>
      <c r="I27" s="17">
        <v>5181540</v>
      </c>
      <c r="J27" s="17"/>
      <c r="K27" s="17"/>
      <c r="L27" s="17"/>
      <c r="M27" s="17"/>
      <c r="N27" s="17"/>
      <c r="O27" s="17"/>
      <c r="P27" s="4">
        <f>SUM(I27+K27+M27+O27)</f>
        <v>5181540</v>
      </c>
    </row>
    <row r="28" spans="1:16">
      <c r="A28" s="22" t="s">
        <v>3</v>
      </c>
      <c r="B28" s="14">
        <v>11685</v>
      </c>
      <c r="C28" s="14">
        <v>9714</v>
      </c>
      <c r="D28" s="15">
        <v>8203</v>
      </c>
      <c r="E28" s="5">
        <f t="shared" si="4"/>
        <v>0.70201112537441168</v>
      </c>
      <c r="F28" s="5">
        <f t="shared" si="5"/>
        <v>0.84445130739139385</v>
      </c>
      <c r="G28" s="43">
        <f t="shared" ref="G28:G38" si="6">P28</f>
        <v>5921309</v>
      </c>
      <c r="H28" s="17">
        <v>8203</v>
      </c>
      <c r="I28" s="17">
        <v>5921309</v>
      </c>
      <c r="J28" s="17"/>
      <c r="K28" s="17"/>
      <c r="L28" s="17"/>
      <c r="M28" s="17"/>
      <c r="N28" s="17"/>
      <c r="O28" s="17"/>
      <c r="P28" s="4">
        <f t="shared" ref="P28:P38" si="7">SUM(I28+K28+M28+O28)</f>
        <v>5921309</v>
      </c>
    </row>
    <row r="29" spans="1:16">
      <c r="A29" s="22" t="s">
        <v>4</v>
      </c>
      <c r="B29" s="14">
        <v>11684</v>
      </c>
      <c r="C29" s="14">
        <v>10234</v>
      </c>
      <c r="D29" s="15">
        <v>8550</v>
      </c>
      <c r="E29" s="5">
        <f t="shared" si="4"/>
        <v>0.73176994180075317</v>
      </c>
      <c r="F29" s="5">
        <f t="shared" si="5"/>
        <v>0.83545045925346884</v>
      </c>
      <c r="G29" s="43">
        <f t="shared" si="6"/>
        <v>4696646</v>
      </c>
      <c r="H29" s="17">
        <v>8550</v>
      </c>
      <c r="I29" s="17">
        <v>4696646</v>
      </c>
      <c r="J29" s="17"/>
      <c r="K29" s="17"/>
      <c r="L29" s="17"/>
      <c r="M29" s="17"/>
      <c r="N29" s="17"/>
      <c r="O29" s="17"/>
      <c r="P29" s="4">
        <f t="shared" si="7"/>
        <v>4696646</v>
      </c>
    </row>
    <row r="30" spans="1:16">
      <c r="A30" s="22" t="s">
        <v>5</v>
      </c>
      <c r="B30" s="14">
        <v>11693</v>
      </c>
      <c r="C30" s="14">
        <v>9828</v>
      </c>
      <c r="D30" s="15">
        <v>8442</v>
      </c>
      <c r="E30" s="5">
        <f t="shared" si="4"/>
        <v>0.72197040964679726</v>
      </c>
      <c r="F30" s="5">
        <f t="shared" si="5"/>
        <v>0.85897435897435892</v>
      </c>
      <c r="G30" s="43">
        <f t="shared" si="6"/>
        <v>4113607</v>
      </c>
      <c r="H30" s="17">
        <v>8442</v>
      </c>
      <c r="I30" s="17">
        <v>4113607</v>
      </c>
      <c r="J30" s="17"/>
      <c r="K30" s="17"/>
      <c r="L30" s="17"/>
      <c r="M30" s="17"/>
      <c r="N30" s="17"/>
      <c r="O30" s="17"/>
      <c r="P30" s="4">
        <f t="shared" si="7"/>
        <v>4113607</v>
      </c>
    </row>
    <row r="31" spans="1:16">
      <c r="A31" s="22" t="s">
        <v>0</v>
      </c>
      <c r="B31" s="14">
        <v>11706</v>
      </c>
      <c r="C31" s="14">
        <v>9840</v>
      </c>
      <c r="D31" s="15">
        <v>8348</v>
      </c>
      <c r="E31" s="5">
        <f t="shared" si="4"/>
        <v>0.71313856142149323</v>
      </c>
      <c r="F31" s="5">
        <f t="shared" si="5"/>
        <v>0.84837398373983741</v>
      </c>
      <c r="G31" s="43">
        <f t="shared" si="6"/>
        <v>5488737</v>
      </c>
      <c r="H31" s="17">
        <v>8348</v>
      </c>
      <c r="I31" s="17">
        <v>5488737</v>
      </c>
      <c r="J31" s="17"/>
      <c r="K31" s="17"/>
      <c r="L31" s="17"/>
      <c r="M31" s="17"/>
      <c r="N31" s="17"/>
      <c r="O31" s="17"/>
      <c r="P31" s="4">
        <f t="shared" si="7"/>
        <v>5488737</v>
      </c>
    </row>
    <row r="32" spans="1:16">
      <c r="A32" s="22" t="s">
        <v>6</v>
      </c>
      <c r="B32" s="14">
        <v>11709</v>
      </c>
      <c r="C32" s="14">
        <v>9844</v>
      </c>
      <c r="D32" s="15">
        <v>8230</v>
      </c>
      <c r="E32" s="5">
        <f t="shared" si="4"/>
        <v>0.70287812793577586</v>
      </c>
      <c r="F32" s="5">
        <f t="shared" si="5"/>
        <v>0.83604225924420972</v>
      </c>
      <c r="G32" s="43">
        <f t="shared" si="6"/>
        <v>7053889</v>
      </c>
      <c r="H32" s="17">
        <v>8230</v>
      </c>
      <c r="I32" s="17">
        <v>7053889</v>
      </c>
      <c r="J32" s="17"/>
      <c r="K32" s="17"/>
      <c r="L32" s="17"/>
      <c r="M32" s="17"/>
      <c r="N32" s="17"/>
      <c r="O32" s="17"/>
      <c r="P32" s="4">
        <f t="shared" si="7"/>
        <v>7053889</v>
      </c>
    </row>
    <row r="33" spans="1:16">
      <c r="A33" s="22" t="s">
        <v>7</v>
      </c>
      <c r="B33" s="14">
        <v>11697</v>
      </c>
      <c r="C33" s="14">
        <v>9831</v>
      </c>
      <c r="D33" s="15">
        <v>8064</v>
      </c>
      <c r="E33" s="5">
        <f t="shared" si="4"/>
        <v>0.6894075403949731</v>
      </c>
      <c r="F33" s="5">
        <f t="shared" si="5"/>
        <v>0.82026243515410435</v>
      </c>
      <c r="G33" s="43">
        <f t="shared" si="6"/>
        <v>6804892</v>
      </c>
      <c r="H33" s="17">
        <v>8064</v>
      </c>
      <c r="I33" s="17">
        <v>6804892</v>
      </c>
      <c r="J33" s="17"/>
      <c r="K33" s="17"/>
      <c r="L33" s="17"/>
      <c r="M33" s="17"/>
      <c r="N33" s="17"/>
      <c r="O33" s="17"/>
      <c r="P33" s="4">
        <f t="shared" si="7"/>
        <v>6804892</v>
      </c>
    </row>
    <row r="34" spans="1:16">
      <c r="A34" s="22" t="s">
        <v>8</v>
      </c>
      <c r="B34" s="14">
        <v>11690</v>
      </c>
      <c r="C34" s="14">
        <v>9804</v>
      </c>
      <c r="D34" s="15">
        <v>7899</v>
      </c>
      <c r="E34" s="5">
        <f t="shared" si="4"/>
        <v>0.67570573139435419</v>
      </c>
      <c r="F34" s="5">
        <f t="shared" si="5"/>
        <v>0.80569155446756424</v>
      </c>
      <c r="G34" s="43">
        <f t="shared" si="6"/>
        <v>8039353</v>
      </c>
      <c r="H34" s="17">
        <v>7899</v>
      </c>
      <c r="I34" s="17">
        <v>8039353</v>
      </c>
      <c r="J34" s="17"/>
      <c r="K34" s="17"/>
      <c r="L34" s="17"/>
      <c r="M34" s="17"/>
      <c r="N34" s="17"/>
      <c r="O34" s="17"/>
      <c r="P34" s="4">
        <f t="shared" si="7"/>
        <v>8039353</v>
      </c>
    </row>
    <row r="35" spans="1:16">
      <c r="A35" s="22" t="s">
        <v>9</v>
      </c>
      <c r="B35" s="14">
        <v>11661</v>
      </c>
      <c r="C35" s="14">
        <v>9754</v>
      </c>
      <c r="D35" s="15">
        <v>7750</v>
      </c>
      <c r="E35" s="5">
        <f t="shared" si="4"/>
        <v>0.6646085241402967</v>
      </c>
      <c r="F35" s="5">
        <f t="shared" si="5"/>
        <v>0.79454582735288082</v>
      </c>
      <c r="G35" s="43">
        <f t="shared" si="6"/>
        <v>4433951</v>
      </c>
      <c r="H35" s="17">
        <v>7750</v>
      </c>
      <c r="I35" s="17">
        <v>4433951</v>
      </c>
      <c r="J35" s="17"/>
      <c r="K35" s="17"/>
      <c r="L35" s="17"/>
      <c r="M35" s="17"/>
      <c r="N35" s="17"/>
      <c r="O35" s="17"/>
      <c r="P35" s="4">
        <f t="shared" si="7"/>
        <v>4433951</v>
      </c>
    </row>
    <row r="36" spans="1:16">
      <c r="A36" s="22" t="s">
        <v>10</v>
      </c>
      <c r="B36" s="14">
        <v>11680</v>
      </c>
      <c r="C36" s="14">
        <v>9723</v>
      </c>
      <c r="D36" s="15">
        <v>7637</v>
      </c>
      <c r="E36" s="5">
        <f t="shared" si="4"/>
        <v>0.65385273972602742</v>
      </c>
      <c r="F36" s="5">
        <f t="shared" si="5"/>
        <v>0.78545716342692584</v>
      </c>
      <c r="G36" s="43">
        <f t="shared" si="6"/>
        <v>4138785</v>
      </c>
      <c r="H36" s="17">
        <v>7637</v>
      </c>
      <c r="I36" s="17">
        <v>4138785</v>
      </c>
      <c r="J36" s="17"/>
      <c r="K36" s="17"/>
      <c r="L36" s="17"/>
      <c r="M36" s="17"/>
      <c r="N36" s="17"/>
      <c r="O36" s="17"/>
      <c r="P36" s="4">
        <f t="shared" si="7"/>
        <v>4138785</v>
      </c>
    </row>
    <row r="37" spans="1:16">
      <c r="A37" s="22" t="s">
        <v>11</v>
      </c>
      <c r="B37" s="14">
        <v>11702</v>
      </c>
      <c r="C37" s="14">
        <v>9752</v>
      </c>
      <c r="D37" s="15">
        <v>7573</v>
      </c>
      <c r="E37" s="5">
        <f t="shared" si="4"/>
        <v>0.64715433259271915</v>
      </c>
      <c r="F37" s="5">
        <f t="shared" si="5"/>
        <v>0.77655865463494667</v>
      </c>
      <c r="G37" s="43">
        <f t="shared" si="6"/>
        <v>4892163</v>
      </c>
      <c r="H37" s="17">
        <v>7573</v>
      </c>
      <c r="I37" s="17">
        <v>4892163</v>
      </c>
      <c r="J37" s="17"/>
      <c r="K37" s="17"/>
      <c r="L37" s="17"/>
      <c r="M37" s="17"/>
      <c r="N37" s="17"/>
      <c r="O37" s="17"/>
      <c r="P37" s="4">
        <f t="shared" si="7"/>
        <v>4892163</v>
      </c>
    </row>
    <row r="38" spans="1:16">
      <c r="A38" s="22" t="s">
        <v>12</v>
      </c>
      <c r="B38" s="14">
        <v>11715</v>
      </c>
      <c r="C38" s="14">
        <v>10720</v>
      </c>
      <c r="D38" s="15">
        <v>8461</v>
      </c>
      <c r="E38" s="5">
        <f t="shared" si="4"/>
        <v>0.72223644899701234</v>
      </c>
      <c r="F38" s="5">
        <f t="shared" si="5"/>
        <v>0.78927238805970146</v>
      </c>
      <c r="G38" s="43">
        <f t="shared" si="6"/>
        <v>5962544</v>
      </c>
      <c r="H38" s="17">
        <v>8461</v>
      </c>
      <c r="I38" s="17">
        <v>5962544</v>
      </c>
      <c r="J38" s="17"/>
      <c r="K38" s="17"/>
      <c r="L38" s="17"/>
      <c r="M38" s="17"/>
      <c r="N38" s="17"/>
      <c r="O38" s="17"/>
      <c r="P38" s="4">
        <f t="shared" si="7"/>
        <v>5962544</v>
      </c>
    </row>
    <row r="39" spans="1:16">
      <c r="A39" s="22" t="s">
        <v>43</v>
      </c>
      <c r="B39" s="1">
        <f>IFERROR(AVERAGE(B27:B38),0)</f>
        <v>11693.75</v>
      </c>
      <c r="C39" s="1">
        <f>IFERROR(AVERAGE(C27:C38),0)</f>
        <v>9900.25</v>
      </c>
      <c r="D39" s="1">
        <f>IFERROR(AVERAGE(D27:D38),0)</f>
        <v>8125.583333333333</v>
      </c>
      <c r="E39" s="2">
        <f>AVERAGE(E27:E38)</f>
        <v>0.69485214586372634</v>
      </c>
      <c r="F39" s="2">
        <f>AVERAGE(F27:F38)</f>
        <v>0.82089173705122098</v>
      </c>
      <c r="G39" s="3">
        <f>SUM(G27:G38)</f>
        <v>66727416</v>
      </c>
      <c r="H39" s="3">
        <f>IFERROR(AVERAGE(H27:H38),0)</f>
        <v>8125.583333333333</v>
      </c>
      <c r="I39" s="3">
        <f>SUM(I27:I38)</f>
        <v>66727416</v>
      </c>
      <c r="J39" s="3">
        <f>IFERROR(AVERAGE(J27:J38),0)</f>
        <v>0</v>
      </c>
      <c r="K39" s="3">
        <f>SUM(K27:K38)</f>
        <v>0</v>
      </c>
      <c r="L39" s="3">
        <f>IFERROR(AVERAGE(L27:L38),0)</f>
        <v>0</v>
      </c>
      <c r="M39" s="3">
        <f>SUM(M27:M38)</f>
        <v>0</v>
      </c>
      <c r="N39" s="3">
        <f>IFERROR(AVERAGE(N27:N38),0)</f>
        <v>0</v>
      </c>
      <c r="O39" s="3">
        <f>SUM(O27:O38)</f>
        <v>0</v>
      </c>
      <c r="P39" s="3">
        <f>SUM(P27:P38)</f>
        <v>66727416</v>
      </c>
    </row>
    <row r="40" spans="1:16">
      <c r="A40" s="12"/>
      <c r="B40" s="20"/>
      <c r="C40" s="20"/>
    </row>
    <row r="41" spans="1:16" ht="15" customHeight="1">
      <c r="A41" s="59" t="s">
        <v>31</v>
      </c>
      <c r="B41" s="59"/>
      <c r="C41" s="59"/>
      <c r="D41" s="59"/>
      <c r="E41" s="59"/>
      <c r="F41" s="59"/>
      <c r="G41" s="59"/>
      <c r="H41" s="59"/>
      <c r="I41" s="59"/>
      <c r="J41" s="59"/>
      <c r="K41" s="59"/>
      <c r="L41" s="59"/>
      <c r="M41" s="59"/>
      <c r="N41" s="59"/>
      <c r="O41" s="59"/>
      <c r="P41" s="59"/>
    </row>
    <row r="42" spans="1:16" ht="15" customHeight="1">
      <c r="A42" s="52" t="s">
        <v>28</v>
      </c>
      <c r="B42" s="52" t="s">
        <v>32</v>
      </c>
      <c r="C42" s="52" t="s">
        <v>33</v>
      </c>
      <c r="D42" s="52" t="s">
        <v>34</v>
      </c>
      <c r="E42" s="52" t="s">
        <v>35</v>
      </c>
      <c r="F42" s="52" t="s">
        <v>36</v>
      </c>
      <c r="G42" s="52" t="s">
        <v>77</v>
      </c>
      <c r="H42" s="60" t="s">
        <v>55</v>
      </c>
      <c r="I42" s="60"/>
      <c r="J42" s="60" t="s">
        <v>56</v>
      </c>
      <c r="K42" s="60"/>
      <c r="L42" s="60" t="s">
        <v>57</v>
      </c>
      <c r="M42" s="60"/>
      <c r="N42" s="60" t="s">
        <v>58</v>
      </c>
      <c r="O42" s="60"/>
      <c r="P42" s="60" t="s">
        <v>77</v>
      </c>
    </row>
    <row r="43" spans="1:16" ht="47.25" customHeight="1">
      <c r="A43" s="53"/>
      <c r="B43" s="53"/>
      <c r="C43" s="53"/>
      <c r="D43" s="53"/>
      <c r="E43" s="53"/>
      <c r="F43" s="53"/>
      <c r="G43" s="53"/>
      <c r="H43" s="21" t="s">
        <v>62</v>
      </c>
      <c r="I43" s="21" t="s">
        <v>78</v>
      </c>
      <c r="J43" s="21" t="s">
        <v>62</v>
      </c>
      <c r="K43" s="21" t="s">
        <v>78</v>
      </c>
      <c r="L43" s="21" t="s">
        <v>62</v>
      </c>
      <c r="M43" s="21" t="s">
        <v>78</v>
      </c>
      <c r="N43" s="21" t="s">
        <v>62</v>
      </c>
      <c r="O43" s="21" t="s">
        <v>78</v>
      </c>
      <c r="P43" s="60"/>
    </row>
    <row r="44" spans="1:16">
      <c r="A44" s="22" t="s">
        <v>2</v>
      </c>
      <c r="B44" s="14">
        <v>1427</v>
      </c>
      <c r="C44" s="14">
        <v>965</v>
      </c>
      <c r="D44" s="15">
        <v>822</v>
      </c>
      <c r="E44" s="5">
        <f t="shared" ref="E44:E55" si="8">IFERROR(D44/B44,0)</f>
        <v>0.57603363700070076</v>
      </c>
      <c r="F44" s="5">
        <f t="shared" ref="F44:F55" si="9">IFERROR(D44/C44,0)</f>
        <v>0.85181347150259068</v>
      </c>
      <c r="G44" s="43">
        <f>P44</f>
        <v>950017</v>
      </c>
      <c r="H44" s="17">
        <v>822</v>
      </c>
      <c r="I44" s="17">
        <v>950017</v>
      </c>
      <c r="J44" s="17"/>
      <c r="K44" s="17"/>
      <c r="L44" s="17"/>
      <c r="M44" s="17"/>
      <c r="N44" s="17"/>
      <c r="O44" s="17"/>
      <c r="P44" s="4">
        <f>SUM(I44+K44+M44+O44)</f>
        <v>950017</v>
      </c>
    </row>
    <row r="45" spans="1:16">
      <c r="A45" s="22" t="s">
        <v>3</v>
      </c>
      <c r="B45" s="14">
        <v>1414</v>
      </c>
      <c r="C45" s="14">
        <v>937</v>
      </c>
      <c r="D45" s="15">
        <v>786</v>
      </c>
      <c r="E45" s="5">
        <f t="shared" si="8"/>
        <v>0.55586987270155586</v>
      </c>
      <c r="F45" s="5">
        <f t="shared" si="9"/>
        <v>0.8388473852721452</v>
      </c>
      <c r="G45" s="43">
        <f t="shared" ref="G45:G55" si="10">P45</f>
        <v>955024</v>
      </c>
      <c r="H45" s="17">
        <v>786</v>
      </c>
      <c r="I45" s="17">
        <v>955024</v>
      </c>
      <c r="J45" s="17"/>
      <c r="K45" s="17"/>
      <c r="L45" s="17"/>
      <c r="M45" s="17"/>
      <c r="N45" s="17"/>
      <c r="O45" s="17"/>
      <c r="P45" s="4">
        <f t="shared" ref="P45:P55" si="11">SUM(I45+K45+M45+O45)</f>
        <v>955024</v>
      </c>
    </row>
    <row r="46" spans="1:16">
      <c r="A46" s="22" t="s">
        <v>4</v>
      </c>
      <c r="B46" s="14">
        <v>1406</v>
      </c>
      <c r="C46" s="14">
        <v>968</v>
      </c>
      <c r="D46" s="15">
        <v>788</v>
      </c>
      <c r="E46" s="5">
        <f t="shared" si="8"/>
        <v>0.5604551920341394</v>
      </c>
      <c r="F46" s="5">
        <f t="shared" si="9"/>
        <v>0.81404958677685946</v>
      </c>
      <c r="G46" s="43">
        <f t="shared" si="10"/>
        <v>839971</v>
      </c>
      <c r="H46" s="17">
        <v>788</v>
      </c>
      <c r="I46" s="17">
        <v>839971</v>
      </c>
      <c r="J46" s="17"/>
      <c r="K46" s="17"/>
      <c r="L46" s="17"/>
      <c r="M46" s="17"/>
      <c r="N46" s="17"/>
      <c r="O46" s="17"/>
      <c r="P46" s="4">
        <f t="shared" si="11"/>
        <v>839971</v>
      </c>
    </row>
    <row r="47" spans="1:16">
      <c r="A47" s="22" t="s">
        <v>5</v>
      </c>
      <c r="B47" s="14">
        <v>1422</v>
      </c>
      <c r="C47" s="14">
        <v>970</v>
      </c>
      <c r="D47" s="15">
        <v>776</v>
      </c>
      <c r="E47" s="5">
        <f t="shared" si="8"/>
        <v>0.54571026722925453</v>
      </c>
      <c r="F47" s="5">
        <f t="shared" si="9"/>
        <v>0.8</v>
      </c>
      <c r="G47" s="43">
        <f t="shared" si="10"/>
        <v>713622</v>
      </c>
      <c r="H47" s="17">
        <v>776</v>
      </c>
      <c r="I47" s="17">
        <v>713622</v>
      </c>
      <c r="J47" s="17"/>
      <c r="K47" s="17"/>
      <c r="L47" s="17"/>
      <c r="M47" s="17"/>
      <c r="N47" s="17"/>
      <c r="O47" s="17"/>
      <c r="P47" s="4">
        <f t="shared" si="11"/>
        <v>713622</v>
      </c>
    </row>
    <row r="48" spans="1:16">
      <c r="A48" s="22" t="s">
        <v>0</v>
      </c>
      <c r="B48" s="14">
        <v>1422</v>
      </c>
      <c r="C48" s="14">
        <v>977</v>
      </c>
      <c r="D48" s="15">
        <v>770</v>
      </c>
      <c r="E48" s="5">
        <f t="shared" si="8"/>
        <v>0.54149085794655416</v>
      </c>
      <c r="F48" s="5">
        <f t="shared" si="9"/>
        <v>0.78812691914022515</v>
      </c>
      <c r="G48" s="43">
        <f t="shared" si="10"/>
        <v>786531</v>
      </c>
      <c r="H48" s="17">
        <v>770</v>
      </c>
      <c r="I48" s="17">
        <v>786531</v>
      </c>
      <c r="J48" s="17"/>
      <c r="K48" s="17"/>
      <c r="L48" s="17"/>
      <c r="M48" s="17"/>
      <c r="N48" s="17"/>
      <c r="O48" s="17"/>
      <c r="P48" s="4">
        <f t="shared" si="11"/>
        <v>786531</v>
      </c>
    </row>
    <row r="49" spans="1:16">
      <c r="A49" s="22" t="s">
        <v>6</v>
      </c>
      <c r="B49" s="14">
        <v>1419</v>
      </c>
      <c r="C49" s="14">
        <v>972</v>
      </c>
      <c r="D49" s="15">
        <v>758</v>
      </c>
      <c r="E49" s="5">
        <f t="shared" si="8"/>
        <v>0.53417899929527835</v>
      </c>
      <c r="F49" s="5">
        <f t="shared" si="9"/>
        <v>0.77983539094650201</v>
      </c>
      <c r="G49" s="43">
        <f t="shared" si="10"/>
        <v>947059</v>
      </c>
      <c r="H49" s="17">
        <v>758</v>
      </c>
      <c r="I49" s="17">
        <v>947059</v>
      </c>
      <c r="J49" s="17"/>
      <c r="K49" s="17"/>
      <c r="L49" s="17"/>
      <c r="M49" s="17"/>
      <c r="N49" s="17"/>
      <c r="O49" s="17"/>
      <c r="P49" s="4">
        <f t="shared" si="11"/>
        <v>947059</v>
      </c>
    </row>
    <row r="50" spans="1:16">
      <c r="A50" s="22" t="s">
        <v>7</v>
      </c>
      <c r="B50" s="14">
        <v>1422</v>
      </c>
      <c r="C50" s="14">
        <v>974</v>
      </c>
      <c r="D50" s="15">
        <v>748</v>
      </c>
      <c r="E50" s="5">
        <f t="shared" si="8"/>
        <v>0.52601969057665265</v>
      </c>
      <c r="F50" s="5">
        <f t="shared" si="9"/>
        <v>0.76796714579055436</v>
      </c>
      <c r="G50" s="43">
        <f t="shared" si="10"/>
        <v>1019190</v>
      </c>
      <c r="H50" s="17">
        <v>748</v>
      </c>
      <c r="I50" s="17">
        <v>1019190</v>
      </c>
      <c r="J50" s="17"/>
      <c r="K50" s="17"/>
      <c r="L50" s="17"/>
      <c r="M50" s="17"/>
      <c r="N50" s="17"/>
      <c r="O50" s="17"/>
      <c r="P50" s="4">
        <f t="shared" si="11"/>
        <v>1019190</v>
      </c>
    </row>
    <row r="51" spans="1:16">
      <c r="A51" s="22" t="s">
        <v>8</v>
      </c>
      <c r="B51" s="14">
        <v>1420</v>
      </c>
      <c r="C51" s="14">
        <v>972</v>
      </c>
      <c r="D51" s="15">
        <v>742</v>
      </c>
      <c r="E51" s="5">
        <f t="shared" si="8"/>
        <v>0.5225352112676056</v>
      </c>
      <c r="F51" s="5">
        <f t="shared" si="9"/>
        <v>0.76337448559670784</v>
      </c>
      <c r="G51" s="43">
        <f t="shared" si="10"/>
        <v>1132505</v>
      </c>
      <c r="H51" s="17">
        <v>742</v>
      </c>
      <c r="I51" s="17">
        <v>1132505</v>
      </c>
      <c r="J51" s="17"/>
      <c r="K51" s="17"/>
      <c r="L51" s="17"/>
      <c r="M51" s="17"/>
      <c r="N51" s="17"/>
      <c r="O51" s="17"/>
      <c r="P51" s="4">
        <f t="shared" si="11"/>
        <v>1132505</v>
      </c>
    </row>
    <row r="52" spans="1:16">
      <c r="A52" s="22" t="s">
        <v>9</v>
      </c>
      <c r="B52" s="14">
        <v>1415</v>
      </c>
      <c r="C52" s="14">
        <v>979</v>
      </c>
      <c r="D52" s="15">
        <v>734</v>
      </c>
      <c r="E52" s="5">
        <f t="shared" si="8"/>
        <v>0.51872791519434625</v>
      </c>
      <c r="F52" s="5">
        <f t="shared" si="9"/>
        <v>0.74974463738508679</v>
      </c>
      <c r="G52" s="43">
        <f t="shared" si="10"/>
        <v>812975</v>
      </c>
      <c r="H52" s="17">
        <v>734</v>
      </c>
      <c r="I52" s="17">
        <v>812975</v>
      </c>
      <c r="J52" s="17"/>
      <c r="K52" s="17"/>
      <c r="L52" s="17"/>
      <c r="M52" s="17"/>
      <c r="N52" s="17"/>
      <c r="O52" s="17"/>
      <c r="P52" s="4">
        <f t="shared" si="11"/>
        <v>812975</v>
      </c>
    </row>
    <row r="53" spans="1:16">
      <c r="A53" s="22" t="s">
        <v>10</v>
      </c>
      <c r="B53" s="14">
        <v>1415</v>
      </c>
      <c r="C53" s="14">
        <v>979</v>
      </c>
      <c r="D53" s="15">
        <v>728</v>
      </c>
      <c r="E53" s="5">
        <f t="shared" si="8"/>
        <v>0.51448763250883389</v>
      </c>
      <c r="F53" s="5">
        <f t="shared" si="9"/>
        <v>0.74361593462717057</v>
      </c>
      <c r="G53" s="43">
        <f t="shared" si="10"/>
        <v>711927</v>
      </c>
      <c r="H53" s="17">
        <v>728</v>
      </c>
      <c r="I53" s="17">
        <v>711927</v>
      </c>
      <c r="J53" s="17"/>
      <c r="K53" s="17"/>
      <c r="L53" s="17"/>
      <c r="M53" s="17"/>
      <c r="N53" s="17"/>
      <c r="O53" s="17"/>
      <c r="P53" s="4">
        <f t="shared" si="11"/>
        <v>711927</v>
      </c>
    </row>
    <row r="54" spans="1:16">
      <c r="A54" s="22" t="s">
        <v>11</v>
      </c>
      <c r="B54" s="14">
        <v>1410</v>
      </c>
      <c r="C54" s="14">
        <v>972</v>
      </c>
      <c r="D54" s="15">
        <v>724</v>
      </c>
      <c r="E54" s="5">
        <f t="shared" si="8"/>
        <v>0.5134751773049645</v>
      </c>
      <c r="F54" s="5">
        <f t="shared" si="9"/>
        <v>0.74485596707818935</v>
      </c>
      <c r="G54" s="43">
        <f t="shared" si="10"/>
        <v>794662</v>
      </c>
      <c r="H54" s="17">
        <v>724</v>
      </c>
      <c r="I54" s="17">
        <v>794662</v>
      </c>
      <c r="J54" s="17"/>
      <c r="K54" s="17"/>
      <c r="L54" s="17"/>
      <c r="M54" s="17"/>
      <c r="N54" s="17"/>
      <c r="O54" s="17"/>
      <c r="P54" s="4">
        <f t="shared" si="11"/>
        <v>794662</v>
      </c>
    </row>
    <row r="55" spans="1:16">
      <c r="A55" s="22" t="s">
        <v>12</v>
      </c>
      <c r="B55" s="14">
        <v>1408</v>
      </c>
      <c r="C55" s="14">
        <v>1070</v>
      </c>
      <c r="D55" s="15">
        <v>816</v>
      </c>
      <c r="E55" s="5">
        <f t="shared" si="8"/>
        <v>0.57954545454545459</v>
      </c>
      <c r="F55" s="5">
        <f t="shared" si="9"/>
        <v>0.76261682242990658</v>
      </c>
      <c r="G55" s="43">
        <f t="shared" si="10"/>
        <v>856688</v>
      </c>
      <c r="H55" s="17">
        <v>816</v>
      </c>
      <c r="I55" s="17">
        <v>856688</v>
      </c>
      <c r="J55" s="17"/>
      <c r="K55" s="17"/>
      <c r="L55" s="17"/>
      <c r="M55" s="17"/>
      <c r="N55" s="17"/>
      <c r="O55" s="17"/>
      <c r="P55" s="4">
        <f t="shared" si="11"/>
        <v>856688</v>
      </c>
    </row>
    <row r="56" spans="1:16">
      <c r="A56" s="22" t="s">
        <v>43</v>
      </c>
      <c r="B56" s="1">
        <f>IFERROR(AVERAGE(B44:B55),0)</f>
        <v>1416.6666666666667</v>
      </c>
      <c r="C56" s="1">
        <f>IFERROR(AVERAGE(C44:C55),0)</f>
        <v>977.91666666666663</v>
      </c>
      <c r="D56" s="1">
        <f>IFERROR(AVERAGE(D44:D55),0)</f>
        <v>766</v>
      </c>
      <c r="E56" s="2">
        <f>AVERAGE(E44:E55)</f>
        <v>0.54071082563377837</v>
      </c>
      <c r="F56" s="2">
        <f>AVERAGE(F44:F55)</f>
        <v>0.78373731221216147</v>
      </c>
      <c r="G56" s="3">
        <f>SUM(G44:G55)</f>
        <v>10520171</v>
      </c>
      <c r="H56" s="3">
        <f>IFERROR(AVERAGE(H44:H55),0)</f>
        <v>766</v>
      </c>
      <c r="I56" s="3">
        <f>SUM(I44:I55)</f>
        <v>10520171</v>
      </c>
      <c r="J56" s="3">
        <f>IFERROR(AVERAGE(J44:J55),0)</f>
        <v>0</v>
      </c>
      <c r="K56" s="3">
        <f>SUM(K44:K55)</f>
        <v>0</v>
      </c>
      <c r="L56" s="3">
        <f>IFERROR(AVERAGE(L44:L55),0)</f>
        <v>0</v>
      </c>
      <c r="M56" s="3">
        <f>SUM(M44:M55)</f>
        <v>0</v>
      </c>
      <c r="N56" s="3">
        <f>IFERROR(AVERAGE(N44:N55),0)</f>
        <v>0</v>
      </c>
      <c r="O56" s="3">
        <f>SUM(O44:O55)</f>
        <v>0</v>
      </c>
      <c r="P56" s="3">
        <f>SUM(P44:P55)</f>
        <v>10520171</v>
      </c>
    </row>
    <row r="57" spans="1:16">
      <c r="A57" s="12"/>
      <c r="B57" s="20"/>
      <c r="C57" s="20"/>
    </row>
    <row r="58" spans="1:16" ht="15" customHeight="1">
      <c r="A58" s="59" t="s">
        <v>66</v>
      </c>
      <c r="B58" s="59"/>
      <c r="C58" s="59"/>
      <c r="D58" s="59"/>
      <c r="E58" s="59"/>
      <c r="F58" s="59"/>
      <c r="G58" s="59"/>
      <c r="H58" s="59"/>
      <c r="I58" s="59"/>
      <c r="J58" s="59"/>
      <c r="K58" s="59"/>
      <c r="L58" s="59"/>
      <c r="M58" s="59"/>
      <c r="N58" s="59"/>
      <c r="O58" s="59"/>
      <c r="P58" s="59"/>
    </row>
    <row r="59" spans="1:16" ht="15" customHeight="1">
      <c r="A59" s="60" t="s">
        <v>28</v>
      </c>
      <c r="B59" s="60" t="s">
        <v>38</v>
      </c>
      <c r="C59" s="60" t="s">
        <v>39</v>
      </c>
      <c r="D59" s="60" t="s">
        <v>40</v>
      </c>
      <c r="E59" s="60" t="s">
        <v>41</v>
      </c>
      <c r="F59" s="60" t="s">
        <v>42</v>
      </c>
      <c r="G59" s="60" t="s">
        <v>79</v>
      </c>
      <c r="H59" s="60" t="s">
        <v>55</v>
      </c>
      <c r="I59" s="60"/>
      <c r="J59" s="60" t="s">
        <v>56</v>
      </c>
      <c r="K59" s="60"/>
      <c r="L59" s="60" t="s">
        <v>57</v>
      </c>
      <c r="M59" s="60"/>
      <c r="N59" s="60" t="s">
        <v>58</v>
      </c>
      <c r="O59" s="60"/>
      <c r="P59" s="60" t="s">
        <v>79</v>
      </c>
    </row>
    <row r="60" spans="1:16" ht="48" customHeight="1">
      <c r="A60" s="60"/>
      <c r="B60" s="60"/>
      <c r="C60" s="60"/>
      <c r="D60" s="60"/>
      <c r="E60" s="60"/>
      <c r="F60" s="60"/>
      <c r="G60" s="60"/>
      <c r="H60" s="21" t="s">
        <v>63</v>
      </c>
      <c r="I60" s="21" t="s">
        <v>80</v>
      </c>
      <c r="J60" s="21" t="s">
        <v>63</v>
      </c>
      <c r="K60" s="21" t="s">
        <v>80</v>
      </c>
      <c r="L60" s="21" t="s">
        <v>63</v>
      </c>
      <c r="M60" s="21" t="s">
        <v>80</v>
      </c>
      <c r="N60" s="21" t="s">
        <v>63</v>
      </c>
      <c r="O60" s="21" t="s">
        <v>80</v>
      </c>
      <c r="P60" s="60"/>
    </row>
    <row r="61" spans="1:16">
      <c r="A61" s="22" t="s">
        <v>2</v>
      </c>
      <c r="B61" s="14">
        <v>222</v>
      </c>
      <c r="C61" s="14">
        <v>76</v>
      </c>
      <c r="D61" s="15">
        <v>66</v>
      </c>
      <c r="E61" s="5">
        <f t="shared" ref="E61:E72" si="12">IFERROR(D61/B61,0)</f>
        <v>0.29729729729729731</v>
      </c>
      <c r="F61" s="5">
        <f t="shared" ref="F61:F72" si="13">IFERROR(D61/C61,0)</f>
        <v>0.86842105263157898</v>
      </c>
      <c r="G61" s="43">
        <f>P61</f>
        <v>1034709</v>
      </c>
      <c r="H61" s="17">
        <v>66</v>
      </c>
      <c r="I61" s="17">
        <v>1034709</v>
      </c>
      <c r="J61" s="17"/>
      <c r="K61" s="17"/>
      <c r="L61" s="17"/>
      <c r="M61" s="17"/>
      <c r="N61" s="17"/>
      <c r="O61" s="17"/>
      <c r="P61" s="4">
        <f>SUM(I61+K61+M61+O61)</f>
        <v>1034709</v>
      </c>
    </row>
    <row r="62" spans="1:16">
      <c r="A62" s="22" t="s">
        <v>3</v>
      </c>
      <c r="B62" s="14">
        <v>224</v>
      </c>
      <c r="C62" s="14">
        <v>73</v>
      </c>
      <c r="D62" s="15">
        <v>62</v>
      </c>
      <c r="E62" s="5">
        <f t="shared" si="12"/>
        <v>0.2767857142857143</v>
      </c>
      <c r="F62" s="5">
        <f t="shared" si="13"/>
        <v>0.84931506849315064</v>
      </c>
      <c r="G62" s="43">
        <f t="shared" ref="G62:G72" si="14">P62</f>
        <v>1037847</v>
      </c>
      <c r="H62" s="17">
        <v>62</v>
      </c>
      <c r="I62" s="17">
        <v>1037847</v>
      </c>
      <c r="J62" s="17"/>
      <c r="K62" s="17"/>
      <c r="L62" s="17"/>
      <c r="M62" s="17"/>
      <c r="N62" s="17"/>
      <c r="O62" s="17"/>
      <c r="P62" s="4">
        <f t="shared" ref="P62:P72" si="15">SUM(I62+K62+M62+O62)</f>
        <v>1037847</v>
      </c>
    </row>
    <row r="63" spans="1:16">
      <c r="A63" s="22" t="s">
        <v>4</v>
      </c>
      <c r="B63" s="14">
        <v>221</v>
      </c>
      <c r="C63" s="14">
        <v>78</v>
      </c>
      <c r="D63" s="15">
        <v>64</v>
      </c>
      <c r="E63" s="5">
        <f t="shared" si="12"/>
        <v>0.2895927601809955</v>
      </c>
      <c r="F63" s="5">
        <f t="shared" si="13"/>
        <v>0.82051282051282048</v>
      </c>
      <c r="G63" s="43">
        <f t="shared" si="14"/>
        <v>1720985</v>
      </c>
      <c r="H63" s="17">
        <v>64</v>
      </c>
      <c r="I63" s="17">
        <v>1720985</v>
      </c>
      <c r="J63" s="17"/>
      <c r="K63" s="17"/>
      <c r="L63" s="17"/>
      <c r="M63" s="17"/>
      <c r="N63" s="17"/>
      <c r="O63" s="17"/>
      <c r="P63" s="4">
        <f t="shared" si="15"/>
        <v>1720985</v>
      </c>
    </row>
    <row r="64" spans="1:16">
      <c r="A64" s="22" t="s">
        <v>5</v>
      </c>
      <c r="B64" s="14">
        <v>221</v>
      </c>
      <c r="C64" s="14">
        <v>77</v>
      </c>
      <c r="D64" s="15">
        <v>62</v>
      </c>
      <c r="E64" s="5">
        <f t="shared" si="12"/>
        <v>0.28054298642533937</v>
      </c>
      <c r="F64" s="5">
        <f t="shared" si="13"/>
        <v>0.80519480519480524</v>
      </c>
      <c r="G64" s="43">
        <f t="shared" si="14"/>
        <v>939592</v>
      </c>
      <c r="H64" s="17">
        <v>62</v>
      </c>
      <c r="I64" s="17">
        <v>939592</v>
      </c>
      <c r="J64" s="17"/>
      <c r="K64" s="17"/>
      <c r="L64" s="17"/>
      <c r="M64" s="17"/>
      <c r="N64" s="17"/>
      <c r="O64" s="17"/>
      <c r="P64" s="4">
        <f t="shared" si="15"/>
        <v>939592</v>
      </c>
    </row>
    <row r="65" spans="1:16">
      <c r="A65" s="22" t="s">
        <v>0</v>
      </c>
      <c r="B65" s="14">
        <v>228</v>
      </c>
      <c r="C65" s="14">
        <v>80</v>
      </c>
      <c r="D65" s="15">
        <v>61</v>
      </c>
      <c r="E65" s="5">
        <f t="shared" si="12"/>
        <v>0.26754385964912281</v>
      </c>
      <c r="F65" s="5">
        <f t="shared" si="13"/>
        <v>0.76249999999999996</v>
      </c>
      <c r="G65" s="43">
        <f t="shared" si="14"/>
        <v>983166</v>
      </c>
      <c r="H65" s="17">
        <v>61</v>
      </c>
      <c r="I65" s="17">
        <v>983166</v>
      </c>
      <c r="J65" s="17"/>
      <c r="K65" s="17"/>
      <c r="L65" s="17"/>
      <c r="M65" s="17"/>
      <c r="N65" s="17"/>
      <c r="O65" s="17"/>
      <c r="P65" s="4">
        <f t="shared" si="15"/>
        <v>983166</v>
      </c>
    </row>
    <row r="66" spans="1:16">
      <c r="A66" s="22" t="s">
        <v>6</v>
      </c>
      <c r="B66" s="14">
        <v>225</v>
      </c>
      <c r="C66" s="14">
        <v>79</v>
      </c>
      <c r="D66" s="15">
        <v>61</v>
      </c>
      <c r="E66" s="5">
        <f t="shared" si="12"/>
        <v>0.27111111111111114</v>
      </c>
      <c r="F66" s="5">
        <f t="shared" si="13"/>
        <v>0.77215189873417722</v>
      </c>
      <c r="G66" s="43">
        <f t="shared" si="14"/>
        <v>1156461</v>
      </c>
      <c r="H66" s="17">
        <v>61</v>
      </c>
      <c r="I66" s="17">
        <v>1156461</v>
      </c>
      <c r="J66" s="17"/>
      <c r="K66" s="17"/>
      <c r="L66" s="17"/>
      <c r="M66" s="17"/>
      <c r="N66" s="17"/>
      <c r="O66" s="17"/>
      <c r="P66" s="4">
        <f t="shared" si="15"/>
        <v>1156461</v>
      </c>
    </row>
    <row r="67" spans="1:16">
      <c r="A67" s="22" t="s">
        <v>7</v>
      </c>
      <c r="B67" s="14">
        <v>222</v>
      </c>
      <c r="C67" s="14">
        <v>79</v>
      </c>
      <c r="D67" s="15">
        <v>61</v>
      </c>
      <c r="E67" s="5">
        <f t="shared" si="12"/>
        <v>0.2747747747747748</v>
      </c>
      <c r="F67" s="5">
        <f t="shared" si="13"/>
        <v>0.77215189873417722</v>
      </c>
      <c r="G67" s="43">
        <f t="shared" si="14"/>
        <v>1179459</v>
      </c>
      <c r="H67" s="17">
        <v>61</v>
      </c>
      <c r="I67" s="17">
        <v>1179459</v>
      </c>
      <c r="J67" s="17"/>
      <c r="K67" s="17"/>
      <c r="L67" s="17"/>
      <c r="M67" s="17"/>
      <c r="N67" s="17"/>
      <c r="O67" s="17"/>
      <c r="P67" s="4">
        <f t="shared" si="15"/>
        <v>1179459</v>
      </c>
    </row>
    <row r="68" spans="1:16">
      <c r="A68" s="22" t="s">
        <v>8</v>
      </c>
      <c r="B68" s="14">
        <v>219</v>
      </c>
      <c r="C68" s="14">
        <v>83</v>
      </c>
      <c r="D68" s="15">
        <v>60</v>
      </c>
      <c r="E68" s="5">
        <f t="shared" si="12"/>
        <v>0.27397260273972601</v>
      </c>
      <c r="F68" s="5">
        <f t="shared" si="13"/>
        <v>0.72289156626506024</v>
      </c>
      <c r="G68" s="43">
        <f t="shared" si="14"/>
        <v>1212830</v>
      </c>
      <c r="H68" s="17">
        <v>60</v>
      </c>
      <c r="I68" s="17">
        <v>1212830</v>
      </c>
      <c r="J68" s="17"/>
      <c r="K68" s="17"/>
      <c r="L68" s="17"/>
      <c r="M68" s="17"/>
      <c r="N68" s="17"/>
      <c r="O68" s="17"/>
      <c r="P68" s="4">
        <f t="shared" si="15"/>
        <v>1212830</v>
      </c>
    </row>
    <row r="69" spans="1:16">
      <c r="A69" s="22" t="s">
        <v>9</v>
      </c>
      <c r="B69" s="14">
        <v>218</v>
      </c>
      <c r="C69" s="14">
        <v>83</v>
      </c>
      <c r="D69" s="15">
        <v>59</v>
      </c>
      <c r="E69" s="5">
        <f t="shared" si="12"/>
        <v>0.27064220183486237</v>
      </c>
      <c r="F69" s="5">
        <f t="shared" si="13"/>
        <v>0.71084337349397586</v>
      </c>
      <c r="G69" s="43">
        <f t="shared" si="14"/>
        <v>967829</v>
      </c>
      <c r="H69" s="17">
        <v>59</v>
      </c>
      <c r="I69" s="17">
        <v>967829</v>
      </c>
      <c r="J69" s="17"/>
      <c r="K69" s="17"/>
      <c r="L69" s="17"/>
      <c r="M69" s="17"/>
      <c r="N69" s="17"/>
      <c r="O69" s="17"/>
      <c r="P69" s="4">
        <f t="shared" si="15"/>
        <v>967829</v>
      </c>
    </row>
    <row r="70" spans="1:16">
      <c r="A70" s="22" t="s">
        <v>10</v>
      </c>
      <c r="B70" s="14">
        <v>213</v>
      </c>
      <c r="C70" s="14">
        <v>78</v>
      </c>
      <c r="D70" s="15">
        <v>58</v>
      </c>
      <c r="E70" s="5">
        <f t="shared" si="12"/>
        <v>0.27230046948356806</v>
      </c>
      <c r="F70" s="5">
        <f t="shared" si="13"/>
        <v>0.74358974358974361</v>
      </c>
      <c r="G70" s="43">
        <f t="shared" si="14"/>
        <v>909961</v>
      </c>
      <c r="H70" s="17">
        <v>58</v>
      </c>
      <c r="I70" s="17">
        <v>909961</v>
      </c>
      <c r="J70" s="17"/>
      <c r="K70" s="17"/>
      <c r="L70" s="17"/>
      <c r="M70" s="17"/>
      <c r="N70" s="17"/>
      <c r="O70" s="17"/>
      <c r="P70" s="4">
        <f t="shared" si="15"/>
        <v>909961</v>
      </c>
    </row>
    <row r="71" spans="1:16">
      <c r="A71" s="22" t="s">
        <v>11</v>
      </c>
      <c r="B71" s="14">
        <v>211</v>
      </c>
      <c r="C71" s="14">
        <v>77</v>
      </c>
      <c r="D71" s="15">
        <v>56</v>
      </c>
      <c r="E71" s="5">
        <f t="shared" si="12"/>
        <v>0.26540284360189575</v>
      </c>
      <c r="F71" s="5">
        <f t="shared" si="13"/>
        <v>0.72727272727272729</v>
      </c>
      <c r="G71" s="43">
        <f t="shared" si="14"/>
        <v>1017755</v>
      </c>
      <c r="H71" s="17">
        <v>56</v>
      </c>
      <c r="I71" s="17">
        <v>1017755</v>
      </c>
      <c r="J71" s="17"/>
      <c r="K71" s="17"/>
      <c r="L71" s="17"/>
      <c r="M71" s="17"/>
      <c r="N71" s="17"/>
      <c r="O71" s="17"/>
      <c r="P71" s="4">
        <f t="shared" si="15"/>
        <v>1017755</v>
      </c>
    </row>
    <row r="72" spans="1:16">
      <c r="A72" s="22" t="s">
        <v>12</v>
      </c>
      <c r="B72" s="14">
        <v>209</v>
      </c>
      <c r="C72" s="14">
        <v>91</v>
      </c>
      <c r="D72" s="15">
        <v>68</v>
      </c>
      <c r="E72" s="5">
        <f t="shared" si="12"/>
        <v>0.32535885167464113</v>
      </c>
      <c r="F72" s="5">
        <f t="shared" si="13"/>
        <v>0.74725274725274726</v>
      </c>
      <c r="G72" s="43">
        <f t="shared" si="14"/>
        <v>1074558</v>
      </c>
      <c r="H72" s="17">
        <v>68</v>
      </c>
      <c r="I72" s="17">
        <v>1074558</v>
      </c>
      <c r="J72" s="17"/>
      <c r="K72" s="17"/>
      <c r="L72" s="17"/>
      <c r="M72" s="17"/>
      <c r="N72" s="17"/>
      <c r="O72" s="17"/>
      <c r="P72" s="4">
        <f t="shared" si="15"/>
        <v>1074558</v>
      </c>
    </row>
    <row r="73" spans="1:16">
      <c r="A73" s="22" t="s">
        <v>43</v>
      </c>
      <c r="B73" s="1">
        <f>IFERROR(AVERAGE(B61:B72),0)</f>
        <v>219.41666666666666</v>
      </c>
      <c r="C73" s="1">
        <f>IFERROR(AVERAGE(C61:C72),0)</f>
        <v>79.5</v>
      </c>
      <c r="D73" s="1">
        <f>IFERROR(AVERAGE(D61:D72),0)</f>
        <v>61.5</v>
      </c>
      <c r="E73" s="2">
        <f>AVERAGE(E61:E72)</f>
        <v>0.28044378942158737</v>
      </c>
      <c r="F73" s="2">
        <f>AVERAGE(F61:F72)</f>
        <v>0.77517480851458043</v>
      </c>
      <c r="G73" s="3">
        <f>SUM(G61:G72)</f>
        <v>13235152</v>
      </c>
      <c r="H73" s="3">
        <f>IFERROR(AVERAGE(H61:H72),0)</f>
        <v>61.5</v>
      </c>
      <c r="I73" s="3">
        <f>SUM(I61:I72)</f>
        <v>13235152</v>
      </c>
      <c r="J73" s="3">
        <f>IFERROR(AVERAGE(J61:J72),0)</f>
        <v>0</v>
      </c>
      <c r="K73" s="3">
        <f>SUM(K61:K72)</f>
        <v>0</v>
      </c>
      <c r="L73" s="3">
        <f>IFERROR(AVERAGE(L61:L72),0)</f>
        <v>0</v>
      </c>
      <c r="M73" s="3">
        <f>SUM(M61:M72)</f>
        <v>0</v>
      </c>
      <c r="N73" s="3">
        <f>IFERROR(AVERAGE(N61:N72),0)</f>
        <v>0</v>
      </c>
      <c r="O73" s="3">
        <f>SUM(O61:O72)</f>
        <v>0</v>
      </c>
      <c r="P73" s="3">
        <f>SUM(P61:P72)</f>
        <v>13235152</v>
      </c>
    </row>
    <row r="75" spans="1:16" ht="75">
      <c r="A75" s="21" t="s">
        <v>44</v>
      </c>
      <c r="B75" s="21" t="s">
        <v>45</v>
      </c>
      <c r="C75" s="21" t="s">
        <v>46</v>
      </c>
      <c r="D75" s="21" t="s">
        <v>47</v>
      </c>
      <c r="E75" s="21" t="s">
        <v>48</v>
      </c>
      <c r="F75" s="21" t="s">
        <v>59</v>
      </c>
      <c r="G75" s="21" t="s">
        <v>81</v>
      </c>
      <c r="H75" s="21" t="s">
        <v>49</v>
      </c>
      <c r="I75" s="21" t="s">
        <v>50</v>
      </c>
      <c r="J75" s="21" t="s">
        <v>60</v>
      </c>
    </row>
    <row r="76" spans="1:16">
      <c r="A76" s="23" t="str">
        <f>C1</f>
        <v>Franklin</v>
      </c>
      <c r="B76" s="23" t="s">
        <v>1</v>
      </c>
      <c r="C76" s="6">
        <f>B22+B39</f>
        <v>12338.333333333334</v>
      </c>
      <c r="D76" s="6">
        <f>C22-D22+C39-D39</f>
        <v>1894.666666666667</v>
      </c>
      <c r="E76" s="6">
        <f>D22+D39</f>
        <v>8463.0833333333321</v>
      </c>
      <c r="F76" s="6">
        <f>C76-D76-E76</f>
        <v>1980.5833333333358</v>
      </c>
      <c r="G76" s="7">
        <f>G22+G39</f>
        <v>69119602</v>
      </c>
      <c r="H76" s="8">
        <f>IFERROR(D76/$C$76,0)</f>
        <v>0.15355936782385521</v>
      </c>
      <c r="I76" s="8">
        <f>IFERROR(E76/$C$76,0)</f>
        <v>0.68591787113332414</v>
      </c>
      <c r="J76" s="8">
        <f>IFERROR(F76/$C$76,0)</f>
        <v>0.16052276104282068</v>
      </c>
    </row>
    <row r="77" spans="1:16">
      <c r="A77" s="23" t="str">
        <f>C1</f>
        <v>Franklin</v>
      </c>
      <c r="B77" s="23" t="s">
        <v>13</v>
      </c>
      <c r="C77" s="6">
        <f>B56</f>
        <v>1416.6666666666667</v>
      </c>
      <c r="D77" s="6">
        <f>C56-D56</f>
        <v>211.91666666666663</v>
      </c>
      <c r="E77" s="6">
        <f>D56</f>
        <v>766</v>
      </c>
      <c r="F77" s="6">
        <f>C77-D77-E77</f>
        <v>438.75</v>
      </c>
      <c r="G77" s="7">
        <f>G56</f>
        <v>10520171</v>
      </c>
      <c r="H77" s="8">
        <f>IFERROR(D77/$C$77,0)</f>
        <v>0.14958823529411761</v>
      </c>
      <c r="I77" s="8">
        <f>IFERROR(E77/$C$77,0)</f>
        <v>0.54070588235294115</v>
      </c>
      <c r="J77" s="8">
        <f>IFERROR(F77/$C$77,0)</f>
        <v>0.30970588235294116</v>
      </c>
    </row>
    <row r="78" spans="1:16">
      <c r="A78" s="23" t="str">
        <f>C1</f>
        <v>Franklin</v>
      </c>
      <c r="B78" s="23" t="s">
        <v>37</v>
      </c>
      <c r="C78" s="6">
        <f>B73</f>
        <v>219.41666666666666</v>
      </c>
      <c r="D78" s="6">
        <f>C73-D73</f>
        <v>18</v>
      </c>
      <c r="E78" s="6">
        <f>D73</f>
        <v>61.5</v>
      </c>
      <c r="F78" s="6">
        <f>C78-D78-E78</f>
        <v>139.91666666666666</v>
      </c>
      <c r="G78" s="7">
        <f>G73</f>
        <v>13235152</v>
      </c>
      <c r="H78" s="8">
        <f>IFERROR(D78/$C$78,0)</f>
        <v>8.203570072161033E-2</v>
      </c>
      <c r="I78" s="8">
        <f>IFERROR(E78/$C$78,0)</f>
        <v>0.28028864413216864</v>
      </c>
      <c r="J78" s="8">
        <f>IFERROR(F78/$C$78,0)</f>
        <v>0.63767565514622104</v>
      </c>
    </row>
    <row r="79" spans="1:16">
      <c r="A79" s="23" t="str">
        <f>C1</f>
        <v>Franklin</v>
      </c>
      <c r="B79" s="23" t="s">
        <v>51</v>
      </c>
      <c r="C79" s="6">
        <f>SUM(C76:C78)</f>
        <v>13974.416666666666</v>
      </c>
      <c r="D79" s="6">
        <f>SUM(D76:D78)</f>
        <v>2124.5833333333335</v>
      </c>
      <c r="E79" s="6">
        <f>SUM(E76:E78)</f>
        <v>9290.5833333333321</v>
      </c>
      <c r="F79" s="6">
        <f>SUM(F76:F78)</f>
        <v>2559.2500000000023</v>
      </c>
      <c r="G79" s="6">
        <f>SUM(G76:G78)</f>
        <v>92874925</v>
      </c>
      <c r="H79" s="8">
        <f>IFERROR(D79/$C$79,0)</f>
        <v>0.15203377600734677</v>
      </c>
      <c r="I79" s="8">
        <f>IFERROR(E79/$C$79,0)</f>
        <v>0.66482798924224618</v>
      </c>
      <c r="J79" s="8">
        <f>IFERROR(F79/$C$79,0)</f>
        <v>0.18313823475040716</v>
      </c>
    </row>
  </sheetData>
  <sheetProtection algorithmName="SHA-512" hashValue="sZNC3JJYvc6z/6OGOmvpxvYgxBlaJqANx/Fkn361ny47lPMTmMlsjm7XIoNMz6E0JhSNF3nAAly3Y57P9x2zLw==" saltValue="e0MayvyEmNntQA8IdefvKQ==" spinCount="100000" sheet="1" objects="1" scenarios="1"/>
  <protectedRanges>
    <protectedRange sqref="C1:C3 B10:D21 G10:O21 B27:D38 G27:O38 B44:D55 G44:O55 B61:D72 G61:O72" name="Data Entry Cells"/>
  </protectedRanges>
  <mergeCells count="56">
    <mergeCell ref="P8:P9"/>
    <mergeCell ref="A7:P7"/>
    <mergeCell ref="A41:P41"/>
    <mergeCell ref="P59:P60"/>
    <mergeCell ref="A58:P58"/>
    <mergeCell ref="P42:P43"/>
    <mergeCell ref="P25:P26"/>
    <mergeCell ref="A24:P24"/>
    <mergeCell ref="C59:C60"/>
    <mergeCell ref="D59:D60"/>
    <mergeCell ref="E59:E60"/>
    <mergeCell ref="F59:F60"/>
    <mergeCell ref="G59:G60"/>
    <mergeCell ref="F42:F43"/>
    <mergeCell ref="G42:G43"/>
    <mergeCell ref="H59:I59"/>
    <mergeCell ref="J59:K59"/>
    <mergeCell ref="L59:M59"/>
    <mergeCell ref="N59:O59"/>
    <mergeCell ref="A59:A60"/>
    <mergeCell ref="B59:B60"/>
    <mergeCell ref="H42:I42"/>
    <mergeCell ref="J42:K42"/>
    <mergeCell ref="L42:M42"/>
    <mergeCell ref="N42:O42"/>
    <mergeCell ref="H25:I25"/>
    <mergeCell ref="J25:K25"/>
    <mergeCell ref="L25:M25"/>
    <mergeCell ref="N25:O25"/>
    <mergeCell ref="A42:A43"/>
    <mergeCell ref="B42:B43"/>
    <mergeCell ref="C42:C43"/>
    <mergeCell ref="D42:D43"/>
    <mergeCell ref="E42:E43"/>
    <mergeCell ref="H8:I8"/>
    <mergeCell ref="J8:K8"/>
    <mergeCell ref="L8:M8"/>
    <mergeCell ref="N8:O8"/>
    <mergeCell ref="A8:A9"/>
    <mergeCell ref="B8:B9"/>
    <mergeCell ref="C8:C9"/>
    <mergeCell ref="D8:D9"/>
    <mergeCell ref="E8:E9"/>
    <mergeCell ref="F8:F9"/>
    <mergeCell ref="G8:G9"/>
    <mergeCell ref="F25:F26"/>
    <mergeCell ref="A1:B1"/>
    <mergeCell ref="A2:B2"/>
    <mergeCell ref="A3:B3"/>
    <mergeCell ref="A5:G5"/>
    <mergeCell ref="A25:A26"/>
    <mergeCell ref="B25:B26"/>
    <mergeCell ref="C25:C26"/>
    <mergeCell ref="D25:D26"/>
    <mergeCell ref="E25:E26"/>
    <mergeCell ref="G25:G26"/>
  </mergeCells>
  <pageMargins left="0.7" right="0.7" top="0.75" bottom="0.75" header="0.3" footer="0.3"/>
  <pageSetup scale="35" fitToHeight="0" orientation="landscape" r:id="rId1"/>
  <rowBreaks count="1" manualBreakCount="1">
    <brk id="40" max="16383" man="1"/>
  </rowBreaks>
  <colBreaks count="1" manualBreakCount="1">
    <brk id="7"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DF44C-A152-49A3-B0D9-86C986433FC2}">
  <sheetPr>
    <pageSetUpPr fitToPage="1"/>
  </sheetPr>
  <dimension ref="A1:I62"/>
  <sheetViews>
    <sheetView zoomScale="80" zoomScaleNormal="80" workbookViewId="0">
      <selection sqref="A1:B1"/>
    </sheetView>
  </sheetViews>
  <sheetFormatPr defaultRowHeight="15"/>
  <cols>
    <col min="1" max="1" width="9.7109375" style="10" customWidth="1"/>
    <col min="2" max="2" width="26.85546875" style="10" customWidth="1"/>
    <col min="3" max="3" width="21.85546875" style="10" customWidth="1"/>
    <col min="4" max="4" width="25.7109375" style="10" customWidth="1"/>
    <col min="5" max="5" width="17.7109375" style="10" bestFit="1" customWidth="1"/>
    <col min="6" max="6" width="12.85546875" style="10" bestFit="1" customWidth="1"/>
    <col min="7" max="7" width="23.140625" style="10" customWidth="1"/>
    <col min="8" max="16384" width="9.140625" style="10"/>
  </cols>
  <sheetData>
    <row r="1" spans="1:9" ht="15" customHeight="1">
      <c r="A1" s="54" t="s">
        <v>15</v>
      </c>
      <c r="B1" s="55"/>
      <c r="C1" s="9" t="str">
        <f>'Monthly Customer Enrollment'!C1</f>
        <v>Franklin</v>
      </c>
      <c r="D1" s="24"/>
    </row>
    <row r="2" spans="1:9" ht="15" customHeight="1">
      <c r="A2" s="54" t="s">
        <v>52</v>
      </c>
      <c r="B2" s="55"/>
      <c r="C2" s="9" t="str">
        <f>'Monthly Customer Enrollment'!C2</f>
        <v>D.P.U. 16-57</v>
      </c>
      <c r="D2" s="24"/>
    </row>
    <row r="3" spans="1:9" ht="15" customHeight="1">
      <c r="A3" s="54" t="s">
        <v>53</v>
      </c>
      <c r="B3" s="55"/>
      <c r="C3" s="9">
        <f>'Monthly Customer Enrollment'!C3</f>
        <v>2021</v>
      </c>
      <c r="D3" s="24"/>
    </row>
    <row r="4" spans="1:9" ht="15" customHeight="1">
      <c r="A4" s="35"/>
      <c r="B4" s="35"/>
      <c r="C4" s="24"/>
      <c r="D4" s="24"/>
    </row>
    <row r="5" spans="1:9" ht="15" customHeight="1" thickBot="1">
      <c r="A5" s="35"/>
      <c r="B5" s="35"/>
      <c r="C5" s="24"/>
      <c r="D5" s="24"/>
    </row>
    <row r="6" spans="1:9" ht="108.75" customHeight="1" thickBot="1">
      <c r="A6" s="64" t="s">
        <v>84</v>
      </c>
      <c r="B6" s="65"/>
      <c r="C6" s="65"/>
      <c r="D6" s="65"/>
      <c r="E6" s="65"/>
      <c r="F6" s="65"/>
      <c r="G6" s="65"/>
      <c r="H6" s="65"/>
      <c r="I6" s="66"/>
    </row>
    <row r="7" spans="1:9" ht="15.75" thickBot="1"/>
    <row r="8" spans="1:9" ht="30.75" thickBot="1">
      <c r="A8" s="67" t="s">
        <v>55</v>
      </c>
      <c r="B8" s="25" t="s">
        <v>83</v>
      </c>
      <c r="C8" s="25" t="s">
        <v>28</v>
      </c>
      <c r="D8" s="28" t="s">
        <v>71</v>
      </c>
      <c r="E8" s="26" t="s">
        <v>64</v>
      </c>
      <c r="F8" s="26" t="s">
        <v>82</v>
      </c>
      <c r="G8" s="27" t="s">
        <v>65</v>
      </c>
    </row>
    <row r="9" spans="1:9">
      <c r="A9" s="68"/>
      <c r="B9" s="67"/>
      <c r="C9" s="32" t="s">
        <v>2</v>
      </c>
      <c r="D9" s="29" t="s">
        <v>87</v>
      </c>
      <c r="E9" s="49">
        <v>1.492634</v>
      </c>
      <c r="F9" s="39">
        <v>0.10725</v>
      </c>
      <c r="G9" s="46" t="s">
        <v>88</v>
      </c>
    </row>
    <row r="10" spans="1:9">
      <c r="A10" s="68"/>
      <c r="B10" s="68"/>
      <c r="C10" s="33" t="s">
        <v>3</v>
      </c>
      <c r="D10" s="29" t="s">
        <v>87</v>
      </c>
      <c r="E10" s="50">
        <v>1.492634</v>
      </c>
      <c r="F10" s="39">
        <v>0.10725</v>
      </c>
      <c r="G10" s="47" t="s">
        <v>88</v>
      </c>
    </row>
    <row r="11" spans="1:9">
      <c r="A11" s="68"/>
      <c r="B11" s="68"/>
      <c r="C11" s="33" t="s">
        <v>4</v>
      </c>
      <c r="D11" s="29" t="s">
        <v>87</v>
      </c>
      <c r="E11" s="50">
        <v>1.492634</v>
      </c>
      <c r="F11" s="39">
        <v>0.10725</v>
      </c>
      <c r="G11" s="47" t="s">
        <v>88</v>
      </c>
    </row>
    <row r="12" spans="1:9">
      <c r="A12" s="68"/>
      <c r="B12" s="68"/>
      <c r="C12" s="33" t="s">
        <v>5</v>
      </c>
      <c r="D12" s="29" t="s">
        <v>87</v>
      </c>
      <c r="E12" s="50">
        <v>1.492634</v>
      </c>
      <c r="F12" s="39">
        <v>0.10725</v>
      </c>
      <c r="G12" s="47" t="s">
        <v>88</v>
      </c>
    </row>
    <row r="13" spans="1:9">
      <c r="A13" s="68"/>
      <c r="B13" s="68"/>
      <c r="C13" s="33" t="s">
        <v>0</v>
      </c>
      <c r="D13" s="29" t="s">
        <v>87</v>
      </c>
      <c r="E13" s="50">
        <v>1.492634</v>
      </c>
      <c r="F13" s="39">
        <v>0.10725</v>
      </c>
      <c r="G13" s="47" t="s">
        <v>88</v>
      </c>
    </row>
    <row r="14" spans="1:9">
      <c r="A14" s="68"/>
      <c r="B14" s="68"/>
      <c r="C14" s="33" t="s">
        <v>6</v>
      </c>
      <c r="D14" s="29" t="s">
        <v>87</v>
      </c>
      <c r="E14" s="50">
        <v>1.492634</v>
      </c>
      <c r="F14" s="39">
        <v>0.10725</v>
      </c>
      <c r="G14" s="47" t="s">
        <v>88</v>
      </c>
    </row>
    <row r="15" spans="1:9">
      <c r="A15" s="68"/>
      <c r="B15" s="68"/>
      <c r="C15" s="33" t="s">
        <v>7</v>
      </c>
      <c r="D15" s="29" t="s">
        <v>87</v>
      </c>
      <c r="E15" s="50">
        <v>1.492634</v>
      </c>
      <c r="F15" s="39">
        <v>0.10725</v>
      </c>
      <c r="G15" s="47" t="s">
        <v>88</v>
      </c>
    </row>
    <row r="16" spans="1:9">
      <c r="A16" s="68"/>
      <c r="B16" s="68"/>
      <c r="C16" s="33" t="s">
        <v>8</v>
      </c>
      <c r="D16" s="29" t="s">
        <v>87</v>
      </c>
      <c r="E16" s="50">
        <v>1.492634</v>
      </c>
      <c r="F16" s="39">
        <v>0.10725</v>
      </c>
      <c r="G16" s="47" t="s">
        <v>88</v>
      </c>
    </row>
    <row r="17" spans="1:7">
      <c r="A17" s="68"/>
      <c r="B17" s="68"/>
      <c r="C17" s="33" t="s">
        <v>9</v>
      </c>
      <c r="D17" s="29" t="s">
        <v>87</v>
      </c>
      <c r="E17" s="50">
        <v>1.492634</v>
      </c>
      <c r="F17" s="39">
        <v>0.10725</v>
      </c>
      <c r="G17" s="47" t="s">
        <v>88</v>
      </c>
    </row>
    <row r="18" spans="1:7">
      <c r="A18" s="68"/>
      <c r="B18" s="68"/>
      <c r="C18" s="33" t="s">
        <v>10</v>
      </c>
      <c r="D18" s="29" t="s">
        <v>87</v>
      </c>
      <c r="E18" s="50">
        <v>1.492634</v>
      </c>
      <c r="F18" s="39">
        <v>0.10725</v>
      </c>
      <c r="G18" s="47" t="s">
        <v>88</v>
      </c>
    </row>
    <row r="19" spans="1:7">
      <c r="A19" s="68"/>
      <c r="B19" s="68"/>
      <c r="C19" s="33" t="s">
        <v>11</v>
      </c>
      <c r="D19" s="29" t="s">
        <v>87</v>
      </c>
      <c r="E19" s="50">
        <v>1.492634</v>
      </c>
      <c r="F19" s="39">
        <v>0.10725</v>
      </c>
      <c r="G19" s="47" t="s">
        <v>88</v>
      </c>
    </row>
    <row r="20" spans="1:7" ht="15.75" thickBot="1">
      <c r="A20" s="69"/>
      <c r="B20" s="69"/>
      <c r="C20" s="34" t="s">
        <v>12</v>
      </c>
      <c r="D20" s="42" t="s">
        <v>87</v>
      </c>
      <c r="E20" s="51">
        <v>1.492634</v>
      </c>
      <c r="F20" s="41">
        <v>0.10725</v>
      </c>
      <c r="G20" s="48" t="s">
        <v>88</v>
      </c>
    </row>
    <row r="21" spans="1:7" ht="15.75" thickBot="1"/>
    <row r="22" spans="1:7" ht="30.75" thickBot="1">
      <c r="A22" s="67" t="s">
        <v>56</v>
      </c>
      <c r="B22" s="25" t="s">
        <v>83</v>
      </c>
      <c r="C22" s="25" t="s">
        <v>28</v>
      </c>
      <c r="D22" s="28" t="s">
        <v>71</v>
      </c>
      <c r="E22" s="26" t="s">
        <v>64</v>
      </c>
      <c r="F22" s="26" t="s">
        <v>82</v>
      </c>
      <c r="G22" s="27" t="s">
        <v>65</v>
      </c>
    </row>
    <row r="23" spans="1:7">
      <c r="A23" s="68"/>
      <c r="B23" s="67"/>
      <c r="C23" s="32" t="s">
        <v>2</v>
      </c>
      <c r="D23" s="29"/>
      <c r="E23" s="44"/>
      <c r="F23" s="39"/>
      <c r="G23" s="61"/>
    </row>
    <row r="24" spans="1:7">
      <c r="A24" s="68"/>
      <c r="B24" s="68"/>
      <c r="C24" s="33" t="s">
        <v>3</v>
      </c>
      <c r="D24" s="30"/>
      <c r="E24" s="44"/>
      <c r="F24" s="40"/>
      <c r="G24" s="62"/>
    </row>
    <row r="25" spans="1:7">
      <c r="A25" s="68"/>
      <c r="B25" s="68"/>
      <c r="C25" s="33" t="s">
        <v>4</v>
      </c>
      <c r="D25" s="30"/>
      <c r="E25" s="44"/>
      <c r="F25" s="40"/>
      <c r="G25" s="62"/>
    </row>
    <row r="26" spans="1:7">
      <c r="A26" s="68"/>
      <c r="B26" s="68"/>
      <c r="C26" s="33" t="s">
        <v>5</v>
      </c>
      <c r="D26" s="30"/>
      <c r="E26" s="44"/>
      <c r="F26" s="40"/>
      <c r="G26" s="62"/>
    </row>
    <row r="27" spans="1:7">
      <c r="A27" s="68"/>
      <c r="B27" s="68"/>
      <c r="C27" s="33" t="s">
        <v>0</v>
      </c>
      <c r="D27" s="30"/>
      <c r="E27" s="44"/>
      <c r="F27" s="40"/>
      <c r="G27" s="62"/>
    </row>
    <row r="28" spans="1:7">
      <c r="A28" s="68"/>
      <c r="B28" s="68"/>
      <c r="C28" s="33" t="s">
        <v>6</v>
      </c>
      <c r="D28" s="30"/>
      <c r="E28" s="44"/>
      <c r="F28" s="40"/>
      <c r="G28" s="62"/>
    </row>
    <row r="29" spans="1:7">
      <c r="A29" s="68"/>
      <c r="B29" s="68"/>
      <c r="C29" s="33" t="s">
        <v>7</v>
      </c>
      <c r="D29" s="30"/>
      <c r="E29" s="44"/>
      <c r="F29" s="40"/>
      <c r="G29" s="62"/>
    </row>
    <row r="30" spans="1:7">
      <c r="A30" s="68"/>
      <c r="B30" s="68"/>
      <c r="C30" s="33" t="s">
        <v>8</v>
      </c>
      <c r="D30" s="30"/>
      <c r="E30" s="44"/>
      <c r="F30" s="40"/>
      <c r="G30" s="62"/>
    </row>
    <row r="31" spans="1:7">
      <c r="A31" s="68"/>
      <c r="B31" s="68"/>
      <c r="C31" s="33" t="s">
        <v>9</v>
      </c>
      <c r="D31" s="30"/>
      <c r="E31" s="44"/>
      <c r="F31" s="40"/>
      <c r="G31" s="62"/>
    </row>
    <row r="32" spans="1:7">
      <c r="A32" s="68"/>
      <c r="B32" s="68"/>
      <c r="C32" s="33" t="s">
        <v>10</v>
      </c>
      <c r="D32" s="30"/>
      <c r="E32" s="44"/>
      <c r="F32" s="40"/>
      <c r="G32" s="62"/>
    </row>
    <row r="33" spans="1:7">
      <c r="A33" s="68"/>
      <c r="B33" s="68"/>
      <c r="C33" s="33" t="s">
        <v>11</v>
      </c>
      <c r="D33" s="30"/>
      <c r="E33" s="44"/>
      <c r="F33" s="40"/>
      <c r="G33" s="62"/>
    </row>
    <row r="34" spans="1:7" ht="15.75" thickBot="1">
      <c r="A34" s="69"/>
      <c r="B34" s="69"/>
      <c r="C34" s="34" t="s">
        <v>12</v>
      </c>
      <c r="D34" s="31"/>
      <c r="E34" s="45"/>
      <c r="F34" s="41"/>
      <c r="G34" s="63"/>
    </row>
    <row r="35" spans="1:7" ht="15.75" thickBot="1"/>
    <row r="36" spans="1:7" ht="30.75" thickBot="1">
      <c r="A36" s="67" t="s">
        <v>57</v>
      </c>
      <c r="B36" s="25" t="s">
        <v>83</v>
      </c>
      <c r="C36" s="25" t="s">
        <v>28</v>
      </c>
      <c r="D36" s="28" t="s">
        <v>71</v>
      </c>
      <c r="E36" s="26" t="s">
        <v>64</v>
      </c>
      <c r="F36" s="26" t="s">
        <v>82</v>
      </c>
      <c r="G36" s="27" t="s">
        <v>65</v>
      </c>
    </row>
    <row r="37" spans="1:7">
      <c r="A37" s="68"/>
      <c r="B37" s="67"/>
      <c r="C37" s="32" t="s">
        <v>2</v>
      </c>
      <c r="D37" s="29"/>
      <c r="E37" s="36"/>
      <c r="F37" s="39"/>
      <c r="G37" s="61"/>
    </row>
    <row r="38" spans="1:7">
      <c r="A38" s="68"/>
      <c r="B38" s="68"/>
      <c r="C38" s="33" t="s">
        <v>3</v>
      </c>
      <c r="D38" s="30"/>
      <c r="E38" s="37"/>
      <c r="F38" s="40"/>
      <c r="G38" s="62"/>
    </row>
    <row r="39" spans="1:7">
      <c r="A39" s="68"/>
      <c r="B39" s="68"/>
      <c r="C39" s="33" t="s">
        <v>4</v>
      </c>
      <c r="D39" s="30"/>
      <c r="E39" s="37"/>
      <c r="F39" s="40"/>
      <c r="G39" s="62"/>
    </row>
    <row r="40" spans="1:7">
      <c r="A40" s="68"/>
      <c r="B40" s="68"/>
      <c r="C40" s="33" t="s">
        <v>5</v>
      </c>
      <c r="D40" s="30"/>
      <c r="E40" s="37"/>
      <c r="F40" s="40"/>
      <c r="G40" s="62"/>
    </row>
    <row r="41" spans="1:7">
      <c r="A41" s="68"/>
      <c r="B41" s="68"/>
      <c r="C41" s="33" t="s">
        <v>0</v>
      </c>
      <c r="D41" s="30"/>
      <c r="E41" s="37"/>
      <c r="F41" s="40"/>
      <c r="G41" s="62"/>
    </row>
    <row r="42" spans="1:7">
      <c r="A42" s="68"/>
      <c r="B42" s="68"/>
      <c r="C42" s="33" t="s">
        <v>6</v>
      </c>
      <c r="D42" s="30"/>
      <c r="E42" s="37"/>
      <c r="F42" s="40"/>
      <c r="G42" s="62"/>
    </row>
    <row r="43" spans="1:7">
      <c r="A43" s="68"/>
      <c r="B43" s="68"/>
      <c r="C43" s="33" t="s">
        <v>7</v>
      </c>
      <c r="D43" s="30"/>
      <c r="E43" s="37"/>
      <c r="F43" s="40"/>
      <c r="G43" s="62"/>
    </row>
    <row r="44" spans="1:7">
      <c r="A44" s="68"/>
      <c r="B44" s="68"/>
      <c r="C44" s="33" t="s">
        <v>8</v>
      </c>
      <c r="D44" s="30"/>
      <c r="E44" s="37"/>
      <c r="F44" s="40"/>
      <c r="G44" s="62"/>
    </row>
    <row r="45" spans="1:7">
      <c r="A45" s="68"/>
      <c r="B45" s="68"/>
      <c r="C45" s="33" t="s">
        <v>9</v>
      </c>
      <c r="D45" s="30"/>
      <c r="E45" s="37"/>
      <c r="F45" s="40"/>
      <c r="G45" s="62"/>
    </row>
    <row r="46" spans="1:7">
      <c r="A46" s="68"/>
      <c r="B46" s="68"/>
      <c r="C46" s="33" t="s">
        <v>10</v>
      </c>
      <c r="D46" s="30"/>
      <c r="E46" s="37"/>
      <c r="F46" s="40"/>
      <c r="G46" s="62"/>
    </row>
    <row r="47" spans="1:7">
      <c r="A47" s="68"/>
      <c r="B47" s="68"/>
      <c r="C47" s="33" t="s">
        <v>11</v>
      </c>
      <c r="D47" s="30"/>
      <c r="E47" s="37"/>
      <c r="F47" s="40"/>
      <c r="G47" s="62"/>
    </row>
    <row r="48" spans="1:7" ht="15.75" thickBot="1">
      <c r="A48" s="69"/>
      <c r="B48" s="69"/>
      <c r="C48" s="34" t="s">
        <v>12</v>
      </c>
      <c r="D48" s="31"/>
      <c r="E48" s="38"/>
      <c r="F48" s="41"/>
      <c r="G48" s="63"/>
    </row>
    <row r="49" spans="1:7" ht="15.75" thickBot="1"/>
    <row r="50" spans="1:7" ht="30.75" thickBot="1">
      <c r="A50" s="67" t="s">
        <v>58</v>
      </c>
      <c r="B50" s="25" t="s">
        <v>83</v>
      </c>
      <c r="C50" s="25" t="s">
        <v>28</v>
      </c>
      <c r="D50" s="28" t="s">
        <v>71</v>
      </c>
      <c r="E50" s="26" t="s">
        <v>64</v>
      </c>
      <c r="F50" s="26" t="s">
        <v>82</v>
      </c>
      <c r="G50" s="27" t="s">
        <v>65</v>
      </c>
    </row>
    <row r="51" spans="1:7">
      <c r="A51" s="68"/>
      <c r="B51" s="67"/>
      <c r="C51" s="32" t="s">
        <v>2</v>
      </c>
      <c r="D51" s="29"/>
      <c r="E51" s="36"/>
      <c r="F51" s="39"/>
      <c r="G51" s="61"/>
    </row>
    <row r="52" spans="1:7">
      <c r="A52" s="68"/>
      <c r="B52" s="68"/>
      <c r="C52" s="33" t="s">
        <v>3</v>
      </c>
      <c r="D52" s="30"/>
      <c r="E52" s="37"/>
      <c r="F52" s="40"/>
      <c r="G52" s="62"/>
    </row>
    <row r="53" spans="1:7">
      <c r="A53" s="68"/>
      <c r="B53" s="68"/>
      <c r="C53" s="33" t="s">
        <v>4</v>
      </c>
      <c r="D53" s="30"/>
      <c r="E53" s="37"/>
      <c r="F53" s="40"/>
      <c r="G53" s="62"/>
    </row>
    <row r="54" spans="1:7">
      <c r="A54" s="68"/>
      <c r="B54" s="68"/>
      <c r="C54" s="33" t="s">
        <v>5</v>
      </c>
      <c r="D54" s="30"/>
      <c r="E54" s="37"/>
      <c r="F54" s="40"/>
      <c r="G54" s="62"/>
    </row>
    <row r="55" spans="1:7">
      <c r="A55" s="68"/>
      <c r="B55" s="68"/>
      <c r="C55" s="33" t="s">
        <v>0</v>
      </c>
      <c r="D55" s="30"/>
      <c r="E55" s="37"/>
      <c r="F55" s="40"/>
      <c r="G55" s="62"/>
    </row>
    <row r="56" spans="1:7">
      <c r="A56" s="68"/>
      <c r="B56" s="68"/>
      <c r="C56" s="33" t="s">
        <v>6</v>
      </c>
      <c r="D56" s="30"/>
      <c r="E56" s="37"/>
      <c r="F56" s="40"/>
      <c r="G56" s="62"/>
    </row>
    <row r="57" spans="1:7">
      <c r="A57" s="68"/>
      <c r="B57" s="68"/>
      <c r="C57" s="33" t="s">
        <v>7</v>
      </c>
      <c r="D57" s="30"/>
      <c r="E57" s="37"/>
      <c r="F57" s="40"/>
      <c r="G57" s="62"/>
    </row>
    <row r="58" spans="1:7">
      <c r="A58" s="68"/>
      <c r="B58" s="68"/>
      <c r="C58" s="33" t="s">
        <v>8</v>
      </c>
      <c r="D58" s="30"/>
      <c r="E58" s="37"/>
      <c r="F58" s="40"/>
      <c r="G58" s="62"/>
    </row>
    <row r="59" spans="1:7">
      <c r="A59" s="68"/>
      <c r="B59" s="68"/>
      <c r="C59" s="33" t="s">
        <v>9</v>
      </c>
      <c r="D59" s="30"/>
      <c r="E59" s="37"/>
      <c r="F59" s="40"/>
      <c r="G59" s="62"/>
    </row>
    <row r="60" spans="1:7">
      <c r="A60" s="68"/>
      <c r="B60" s="68"/>
      <c r="C60" s="33" t="s">
        <v>10</v>
      </c>
      <c r="D60" s="30"/>
      <c r="E60" s="37"/>
      <c r="F60" s="40"/>
      <c r="G60" s="62"/>
    </row>
    <row r="61" spans="1:7">
      <c r="A61" s="68"/>
      <c r="B61" s="68"/>
      <c r="C61" s="33" t="s">
        <v>11</v>
      </c>
      <c r="D61" s="30"/>
      <c r="E61" s="37"/>
      <c r="F61" s="40"/>
      <c r="G61" s="62"/>
    </row>
    <row r="62" spans="1:7" ht="15.75" thickBot="1">
      <c r="A62" s="69"/>
      <c r="B62" s="69"/>
      <c r="C62" s="34" t="s">
        <v>12</v>
      </c>
      <c r="D62" s="31"/>
      <c r="E62" s="38"/>
      <c r="F62" s="41"/>
      <c r="G62" s="63"/>
    </row>
  </sheetData>
  <mergeCells count="15">
    <mergeCell ref="G37:G48"/>
    <mergeCell ref="G51:G62"/>
    <mergeCell ref="A8:A20"/>
    <mergeCell ref="A22:A34"/>
    <mergeCell ref="A36:A48"/>
    <mergeCell ref="A50:A62"/>
    <mergeCell ref="B37:B48"/>
    <mergeCell ref="B51:B62"/>
    <mergeCell ref="A1:B1"/>
    <mergeCell ref="A2:B2"/>
    <mergeCell ref="A3:B3"/>
    <mergeCell ref="G23:G34"/>
    <mergeCell ref="A6:I6"/>
    <mergeCell ref="B9:B20"/>
    <mergeCell ref="B23:B34"/>
  </mergeCells>
  <pageMargins left="0.7" right="0.7" top="0.75" bottom="0.75" header="0.3" footer="0.3"/>
  <pageSetup scale="9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zoomScale="80" zoomScaleNormal="80" workbookViewId="0">
      <selection sqref="A1:B1"/>
    </sheetView>
  </sheetViews>
  <sheetFormatPr defaultRowHeight="15"/>
  <cols>
    <col min="1" max="1" width="15.140625" style="11" customWidth="1"/>
    <col min="2" max="2" width="19.85546875" style="11" customWidth="1"/>
    <col min="3" max="3" width="22.5703125" style="11" customWidth="1"/>
    <col min="4" max="4" width="18.5703125" style="11" customWidth="1"/>
    <col min="5" max="5" width="16.28515625" style="11" customWidth="1"/>
    <col min="6" max="6" width="14.5703125" style="11" customWidth="1"/>
    <col min="7" max="7" width="17.85546875" style="11" customWidth="1"/>
    <col min="8" max="8" width="14.28515625" style="11" customWidth="1"/>
    <col min="9" max="16384" width="9.140625" style="11"/>
  </cols>
  <sheetData>
    <row r="1" spans="1:4" ht="30.75" customHeight="1">
      <c r="A1" s="54" t="s">
        <v>15</v>
      </c>
      <c r="B1" s="55"/>
      <c r="C1" s="9" t="str">
        <f>'Monthly Customer Enrollment'!C1</f>
        <v>Franklin</v>
      </c>
    </row>
    <row r="2" spans="1:4" ht="34.5" customHeight="1">
      <c r="A2" s="54" t="s">
        <v>52</v>
      </c>
      <c r="B2" s="55"/>
      <c r="C2" s="9" t="str">
        <f>'Monthly Customer Enrollment'!C2</f>
        <v>D.P.U. 16-57</v>
      </c>
    </row>
    <row r="3" spans="1:4" ht="15" customHeight="1">
      <c r="A3" s="54" t="s">
        <v>53</v>
      </c>
      <c r="B3" s="55"/>
      <c r="C3" s="9">
        <f>'Monthly Customer Enrollment'!C3</f>
        <v>2021</v>
      </c>
    </row>
    <row r="4" spans="1:4">
      <c r="A4" s="12"/>
      <c r="B4" s="12"/>
    </row>
    <row r="5" spans="1:4">
      <c r="A5" s="70" t="s">
        <v>68</v>
      </c>
      <c r="B5" s="70"/>
      <c r="C5" s="70"/>
      <c r="D5" s="70"/>
    </row>
    <row r="6" spans="1:4" ht="75">
      <c r="A6" s="13"/>
      <c r="B6" s="13" t="s">
        <v>70</v>
      </c>
      <c r="C6" s="13" t="s">
        <v>69</v>
      </c>
      <c r="D6" s="13" t="s">
        <v>16</v>
      </c>
    </row>
    <row r="7" spans="1:4">
      <c r="A7" s="13" t="s">
        <v>2</v>
      </c>
      <c r="B7" s="14">
        <v>0</v>
      </c>
      <c r="C7" s="14">
        <v>0</v>
      </c>
      <c r="D7" s="16">
        <f>IFERROR(C7/B7,0)</f>
        <v>0</v>
      </c>
    </row>
    <row r="8" spans="1:4">
      <c r="A8" s="13" t="s">
        <v>3</v>
      </c>
      <c r="B8" s="14">
        <v>30</v>
      </c>
      <c r="C8" s="14">
        <v>0</v>
      </c>
      <c r="D8" s="16">
        <f t="shared" ref="D8:D19" si="0">IFERROR(C8/B8,0)</f>
        <v>0</v>
      </c>
    </row>
    <row r="9" spans="1:4">
      <c r="A9" s="13" t="s">
        <v>4</v>
      </c>
      <c r="B9" s="14">
        <v>516</v>
      </c>
      <c r="C9" s="14">
        <v>20</v>
      </c>
      <c r="D9" s="16">
        <f t="shared" si="0"/>
        <v>3.875968992248062E-2</v>
      </c>
    </row>
    <row r="10" spans="1:4">
      <c r="A10" s="13" t="s">
        <v>5</v>
      </c>
      <c r="B10" s="14">
        <v>0</v>
      </c>
      <c r="C10" s="14">
        <v>0</v>
      </c>
      <c r="D10" s="16">
        <f t="shared" si="0"/>
        <v>0</v>
      </c>
    </row>
    <row r="11" spans="1:4">
      <c r="A11" s="13" t="s">
        <v>0</v>
      </c>
      <c r="B11" s="14">
        <v>0</v>
      </c>
      <c r="C11" s="14">
        <v>0</v>
      </c>
      <c r="D11" s="16">
        <f t="shared" si="0"/>
        <v>0</v>
      </c>
    </row>
    <row r="12" spans="1:4">
      <c r="A12" s="13" t="s">
        <v>6</v>
      </c>
      <c r="B12" s="14">
        <v>0</v>
      </c>
      <c r="C12" s="14">
        <v>0</v>
      </c>
      <c r="D12" s="16">
        <f t="shared" si="0"/>
        <v>0</v>
      </c>
    </row>
    <row r="13" spans="1:4">
      <c r="A13" s="13" t="s">
        <v>7</v>
      </c>
      <c r="B13" s="14">
        <v>0</v>
      </c>
      <c r="C13" s="14">
        <v>0</v>
      </c>
      <c r="D13" s="16">
        <f t="shared" si="0"/>
        <v>0</v>
      </c>
    </row>
    <row r="14" spans="1:4">
      <c r="A14" s="13" t="s">
        <v>8</v>
      </c>
      <c r="B14" s="14">
        <v>0</v>
      </c>
      <c r="C14" s="14">
        <v>0</v>
      </c>
      <c r="D14" s="16">
        <f t="shared" si="0"/>
        <v>0</v>
      </c>
    </row>
    <row r="15" spans="1:4">
      <c r="A15" s="13" t="s">
        <v>9</v>
      </c>
      <c r="B15" s="14">
        <v>0</v>
      </c>
      <c r="C15" s="14">
        <v>0</v>
      </c>
      <c r="D15" s="16">
        <f t="shared" si="0"/>
        <v>0</v>
      </c>
    </row>
    <row r="16" spans="1:4">
      <c r="A16" s="13" t="s">
        <v>10</v>
      </c>
      <c r="B16" s="14">
        <v>0</v>
      </c>
      <c r="C16" s="14">
        <v>0</v>
      </c>
      <c r="D16" s="16">
        <f t="shared" si="0"/>
        <v>0</v>
      </c>
    </row>
    <row r="17" spans="1:4">
      <c r="A17" s="13" t="s">
        <v>11</v>
      </c>
      <c r="B17" s="14">
        <v>0</v>
      </c>
      <c r="C17" s="14">
        <v>0</v>
      </c>
      <c r="D17" s="16">
        <f t="shared" si="0"/>
        <v>0</v>
      </c>
    </row>
    <row r="18" spans="1:4">
      <c r="A18" s="13" t="s">
        <v>12</v>
      </c>
      <c r="B18" s="14">
        <v>1130</v>
      </c>
      <c r="C18" s="14">
        <v>44</v>
      </c>
      <c r="D18" s="16">
        <f t="shared" si="0"/>
        <v>3.8938053097345132E-2</v>
      </c>
    </row>
    <row r="19" spans="1:4">
      <c r="A19" s="13" t="s">
        <v>17</v>
      </c>
      <c r="B19" s="14">
        <f>SUM(B7:B18)</f>
        <v>1676</v>
      </c>
      <c r="C19" s="14">
        <f>SUM(C7:C18)</f>
        <v>64</v>
      </c>
      <c r="D19" s="16">
        <f t="shared" si="0"/>
        <v>3.8186157517899763E-2</v>
      </c>
    </row>
    <row r="20" spans="1:4">
      <c r="A20" s="13" t="s">
        <v>14</v>
      </c>
      <c r="B20" s="14">
        <f>AVERAGE(B7:B18)</f>
        <v>139.66666666666666</v>
      </c>
      <c r="C20" s="14">
        <f>AVERAGE(C7:C18)</f>
        <v>5.333333333333333</v>
      </c>
      <c r="D20" s="16"/>
    </row>
  </sheetData>
  <mergeCells count="4">
    <mergeCell ref="A1:B1"/>
    <mergeCell ref="A2:B2"/>
    <mergeCell ref="A3:B3"/>
    <mergeCell ref="A5:D5"/>
  </mergeCells>
  <pageMargins left="0.7" right="0.7" top="0.75" bottom="0.75" header="0.3" footer="0.3"/>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Customer Enrollment</vt:lpstr>
      <vt:lpstr>Product Information</vt:lpstr>
      <vt:lpstr>Opt Out Notices</vt:lpstr>
      <vt:lpstr>'Monthly Customer Enrollment'!Print_Area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2019-01-31T14:14:12Z</dcterms:created>
  <dcterms:modified xsi:type="dcterms:W3CDTF">2022-04-11T16:21:50Z</dcterms:modified>
</cp:coreProperties>
</file>